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75" windowWidth="14295" windowHeight="4845" tabRatio="608"/>
  </bookViews>
  <sheets>
    <sheet name="Inputs" sheetId="6" r:id="rId1"/>
    <sheet name="planner" sheetId="2" r:id="rId2"/>
  </sheets>
  <externalReferences>
    <externalReference r:id="rId3"/>
  </externalReferences>
  <definedNames>
    <definedName name="ganttSymbols">[1]Legend!$D$3:$D$6</definedName>
    <definedName name="ganttTypes">[1]Legend!$B$3:$B$4</definedName>
  </definedNames>
  <calcPr calcId="125725"/>
</workbook>
</file>

<file path=xl/calcChain.xml><?xml version="1.0" encoding="utf-8"?>
<calcChain xmlns="http://schemas.openxmlformats.org/spreadsheetml/2006/main">
  <c r="C36" i="2"/>
  <c r="C10" l="1"/>
  <c r="C4"/>
  <c r="C14"/>
  <c r="C41"/>
  <c r="C35" l="1"/>
  <c r="C39" l="1"/>
  <c r="C12"/>
  <c r="C7"/>
  <c r="X11" i="6"/>
  <c r="H18" i="2"/>
  <c r="X9" i="6"/>
  <c r="X7"/>
  <c r="X5"/>
  <c r="AF10" i="2" s="1"/>
  <c r="F24" i="6"/>
  <c r="O24"/>
  <c r="O17"/>
  <c r="F17"/>
  <c r="C3" i="2"/>
  <c r="AF11" l="1"/>
  <c r="E25" s="1"/>
  <c r="C32" s="1"/>
  <c r="AF14"/>
  <c r="E29" s="1"/>
  <c r="C34" s="1"/>
  <c r="AF12"/>
  <c r="E27" s="1"/>
  <c r="C33" s="1"/>
  <c r="E23"/>
  <c r="C5" l="1"/>
  <c r="C31"/>
  <c r="W18"/>
  <c r="H28" l="1"/>
  <c r="H25"/>
  <c r="H23"/>
  <c r="H22"/>
  <c r="L22" s="1"/>
  <c r="H27"/>
  <c r="H24"/>
  <c r="H26"/>
  <c r="H29"/>
  <c r="C8"/>
  <c r="M22"/>
  <c r="Y22" l="1"/>
  <c r="P22"/>
  <c r="J22"/>
  <c r="AA22"/>
  <c r="Q22"/>
  <c r="R22"/>
  <c r="O22"/>
  <c r="I23"/>
  <c r="K23" s="1"/>
  <c r="U22"/>
  <c r="N22"/>
  <c r="X22"/>
  <c r="V22"/>
  <c r="W22"/>
  <c r="Z22"/>
  <c r="S22"/>
  <c r="T22"/>
  <c r="K22"/>
  <c r="Z23"/>
  <c r="P23" l="1"/>
  <c r="S23"/>
  <c r="M23"/>
  <c r="AA23"/>
  <c r="X23"/>
  <c r="J23"/>
  <c r="O23"/>
  <c r="W23"/>
  <c r="L23"/>
  <c r="T23"/>
  <c r="I24"/>
  <c r="K24" s="1"/>
  <c r="U23"/>
  <c r="R23"/>
  <c r="Q23"/>
  <c r="Y23"/>
  <c r="N23"/>
  <c r="V23"/>
  <c r="P24" l="1"/>
  <c r="S24"/>
  <c r="Q24"/>
  <c r="U24"/>
  <c r="M24"/>
  <c r="AA24"/>
  <c r="X24"/>
  <c r="N24"/>
  <c r="J24"/>
  <c r="O24"/>
  <c r="W24"/>
  <c r="L24"/>
  <c r="T24"/>
  <c r="I25"/>
  <c r="S25" s="1"/>
  <c r="Y24"/>
  <c r="V24"/>
  <c r="R24"/>
  <c r="Z24"/>
  <c r="J25" l="1"/>
  <c r="Z25"/>
  <c r="U25"/>
  <c r="R25"/>
  <c r="T25"/>
  <c r="W25"/>
  <c r="M25"/>
  <c r="K25"/>
  <c r="X25"/>
  <c r="AA25"/>
  <c r="Q25"/>
  <c r="Y25"/>
  <c r="N25"/>
  <c r="V25"/>
  <c r="O25"/>
  <c r="L25"/>
  <c r="I26"/>
  <c r="T26" s="1"/>
  <c r="P25"/>
  <c r="I27"/>
  <c r="K27" s="1"/>
  <c r="N27" l="1"/>
  <c r="V27"/>
  <c r="Y27"/>
  <c r="O26"/>
  <c r="Q27"/>
  <c r="W26"/>
  <c r="L26"/>
  <c r="K26"/>
  <c r="Q26"/>
  <c r="Y26"/>
  <c r="N26"/>
  <c r="V26"/>
  <c r="M26"/>
  <c r="U26"/>
  <c r="J26"/>
  <c r="R26"/>
  <c r="Z26"/>
  <c r="Z27"/>
  <c r="R27"/>
  <c r="J27"/>
  <c r="U27"/>
  <c r="M27"/>
  <c r="S26"/>
  <c r="AA26"/>
  <c r="P26"/>
  <c r="X26"/>
  <c r="I28"/>
  <c r="K28" s="1"/>
  <c r="X27"/>
  <c r="T27"/>
  <c r="P27"/>
  <c r="L27"/>
  <c r="AA27"/>
  <c r="W27"/>
  <c r="S27"/>
  <c r="O27"/>
  <c r="V28" l="1"/>
  <c r="Y28"/>
  <c r="N28"/>
  <c r="Q28"/>
  <c r="Z28"/>
  <c r="R28"/>
  <c r="J28"/>
  <c r="U28"/>
  <c r="M28"/>
  <c r="I29"/>
  <c r="K29" s="1"/>
  <c r="X28"/>
  <c r="T28"/>
  <c r="P28"/>
  <c r="L28"/>
  <c r="AA28"/>
  <c r="W28"/>
  <c r="S28"/>
  <c r="O28"/>
  <c r="V29" l="1"/>
  <c r="Y29"/>
  <c r="N29"/>
  <c r="Q29"/>
  <c r="Z29"/>
  <c r="R29"/>
  <c r="J29"/>
  <c r="U29"/>
  <c r="M29"/>
  <c r="X29"/>
  <c r="T29"/>
  <c r="P29"/>
  <c r="L29"/>
  <c r="AA29"/>
  <c r="W29"/>
  <c r="S29"/>
  <c r="O29"/>
</calcChain>
</file>

<file path=xl/sharedStrings.xml><?xml version="1.0" encoding="utf-8"?>
<sst xmlns="http://schemas.openxmlformats.org/spreadsheetml/2006/main" count="110" uniqueCount="98">
  <si>
    <t>Personal Information</t>
  </si>
  <si>
    <t>Name</t>
  </si>
  <si>
    <t>Age</t>
  </si>
  <si>
    <t>Department</t>
  </si>
  <si>
    <t>No. of years</t>
  </si>
  <si>
    <t>Qualification</t>
  </si>
  <si>
    <t>Stream</t>
  </si>
  <si>
    <t>Preparation Information</t>
  </si>
  <si>
    <t>Years</t>
  </si>
  <si>
    <t>years of Work exp.</t>
  </si>
  <si>
    <t>Education</t>
  </si>
  <si>
    <t>Risk Management</t>
  </si>
  <si>
    <t>Financial Modelling</t>
  </si>
  <si>
    <t>Analytics</t>
  </si>
  <si>
    <t>Econometrics</t>
  </si>
  <si>
    <t>Others</t>
  </si>
  <si>
    <t>CFA</t>
  </si>
  <si>
    <t>MBA</t>
  </si>
  <si>
    <t>Engineer</t>
  </si>
  <si>
    <t>CA</t>
  </si>
  <si>
    <t>Actuarial</t>
  </si>
  <si>
    <t>Science</t>
  </si>
  <si>
    <t>4  &lt;  5</t>
  </si>
  <si>
    <t>3  &lt;  4</t>
  </si>
  <si>
    <t>2  &lt;  3</t>
  </si>
  <si>
    <t xml:space="preserve">1  &lt;  2 </t>
  </si>
  <si>
    <t>&lt;  1</t>
  </si>
  <si>
    <t>Hypothesis Testing</t>
  </si>
  <si>
    <t>Statistics</t>
  </si>
  <si>
    <t>Regression</t>
  </si>
  <si>
    <t>Functional Area</t>
  </si>
  <si>
    <t>Professional Information</t>
  </si>
  <si>
    <t>EWMA, GARCH models</t>
  </si>
  <si>
    <t>Options</t>
  </si>
  <si>
    <t>Futures</t>
  </si>
  <si>
    <t>Swaps</t>
  </si>
  <si>
    <t>Binomial Model</t>
  </si>
  <si>
    <t>Interest Rates</t>
  </si>
  <si>
    <t>Quants</t>
  </si>
  <si>
    <t>FMP</t>
  </si>
  <si>
    <t>VAR</t>
  </si>
  <si>
    <t>Portfolio Theory</t>
  </si>
  <si>
    <t>Business</t>
  </si>
  <si>
    <t>Social Sciences</t>
  </si>
  <si>
    <t>First name</t>
  </si>
  <si>
    <t>Surname</t>
  </si>
  <si>
    <t>Fixed Income Securities/bonds</t>
  </si>
  <si>
    <t>Subjects</t>
  </si>
  <si>
    <t>Start</t>
  </si>
  <si>
    <t>Quant Theory</t>
  </si>
  <si>
    <t>FMP theory</t>
  </si>
  <si>
    <t>VAR Theory</t>
  </si>
  <si>
    <t>Numerical on Portfolio Theory</t>
  </si>
  <si>
    <t xml:space="preserve">Numerical on VAR </t>
  </si>
  <si>
    <t xml:space="preserve">Numerical on FMP </t>
  </si>
  <si>
    <t xml:space="preserve">Numerical on Quant </t>
  </si>
  <si>
    <t>No.of weeks left</t>
  </si>
  <si>
    <t>Week</t>
  </si>
  <si>
    <t>required</t>
  </si>
  <si>
    <t>No.of weeks</t>
  </si>
  <si>
    <t>No.of hours to be devoted every week</t>
  </si>
  <si>
    <t>Contact Number</t>
  </si>
  <si>
    <t>Highest Qualification</t>
  </si>
  <si>
    <t>&gt;5</t>
  </si>
  <si>
    <t>Probability</t>
  </si>
  <si>
    <t>Current location</t>
  </si>
  <si>
    <t>E-mail.id</t>
  </si>
  <si>
    <t>Educational background</t>
  </si>
  <si>
    <t>Marginal VAR</t>
  </si>
  <si>
    <t>Component/Incremental VAR</t>
  </si>
  <si>
    <t>Historical VAR</t>
  </si>
  <si>
    <t>Simulations</t>
  </si>
  <si>
    <t>Foundation of Risk Management</t>
  </si>
  <si>
    <t>Capital Allocation Line</t>
  </si>
  <si>
    <t>Security Market Line/CAPM</t>
  </si>
  <si>
    <t>Ratios</t>
  </si>
  <si>
    <t>Score</t>
  </si>
  <si>
    <t>Average</t>
  </si>
  <si>
    <t>Hours</t>
  </si>
  <si>
    <t>Reqd.</t>
  </si>
  <si>
    <t>of Prepration</t>
  </si>
  <si>
    <t>* all the tabs in white color needs to be filled</t>
  </si>
  <si>
    <t>(1 being lowest &amp; 5 being highest )</t>
  </si>
  <si>
    <t>Expected Start Date of Prep</t>
  </si>
  <si>
    <t>Quantitative Analysis</t>
  </si>
  <si>
    <t>Value At Risk</t>
  </si>
  <si>
    <t>Exam Date</t>
  </si>
  <si>
    <t>Arbitrage Pricing Theory</t>
  </si>
  <si>
    <t>Financial Markets &amp; Products</t>
  </si>
  <si>
    <t>Pristine is an institution focused on creating world class professionals in the area of finance and particularly risk management &amp; investment banking.It has been started by team with significant experience in the field of risk management/ Private Equity/Consulting and Investment Banking, with educational background of IIT/IIMs and SIBM.</t>
  </si>
  <si>
    <t>About Pristine:</t>
  </si>
  <si>
    <r>
      <t>Authorised training provider for CFA</t>
    </r>
    <r>
      <rPr>
        <i/>
        <vertAlign val="superscript"/>
        <sz val="10"/>
        <color rgb="FF000000"/>
        <rFont val="Calibri"/>
        <family val="2"/>
        <scheme val="minor"/>
      </rPr>
      <t>®</t>
    </r>
    <r>
      <rPr>
        <i/>
        <sz val="10"/>
        <color rgb="FF000000"/>
        <rFont val="Calibri"/>
        <family val="2"/>
        <scheme val="minor"/>
      </rPr>
      <t>, FRM</t>
    </r>
    <r>
      <rPr>
        <i/>
        <vertAlign val="superscript"/>
        <sz val="10"/>
        <color rgb="FF000000"/>
        <rFont val="Calibri"/>
        <family val="2"/>
        <scheme val="minor"/>
      </rPr>
      <t>®</t>
    </r>
    <r>
      <rPr>
        <i/>
        <sz val="10"/>
        <color rgb="FF000000"/>
        <rFont val="Calibri"/>
        <family val="2"/>
        <scheme val="minor"/>
      </rPr>
      <t xml:space="preserve"> and PRM </t>
    </r>
  </si>
  <si>
    <t>Calculation</t>
  </si>
  <si>
    <t>www.edupristine.com</t>
  </si>
  <si>
    <r>
      <t xml:space="preserve">www.edupristine.com
</t>
    </r>
    <r>
      <rPr>
        <sz val="11"/>
        <rFont val="Calibri"/>
        <family val="2"/>
      </rPr>
      <t>© Neev Knowledge Management - Pristine</t>
    </r>
  </si>
  <si>
    <t>©Neev Knowledge Management-Pristine</t>
  </si>
  <si>
    <t xml:space="preserve">702, Raaj Chambers , R.K. Paramhans Marg, </t>
  </si>
  <si>
    <t>Andheri (E) Mumbai - 400 069</t>
  </si>
</sst>
</file>

<file path=xl/styles.xml><?xml version="1.0" encoding="utf-8"?>
<styleSheet xmlns="http://schemas.openxmlformats.org/spreadsheetml/2006/main">
  <numFmts count="2">
    <numFmt numFmtId="164" formatCode="0;[Red]0"/>
    <numFmt numFmtId="165" formatCode="[$-409]d\-mmm\-yy;@"/>
  </numFmts>
  <fonts count="2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indexed="12"/>
      <name val="Calibri"/>
      <family val="2"/>
    </font>
    <font>
      <sz val="11"/>
      <color indexed="8"/>
      <name val="Calibri"/>
      <family val="2"/>
    </font>
    <font>
      <sz val="11"/>
      <color theme="0"/>
      <name val="Calibri"/>
      <family val="2"/>
      <scheme val="minor"/>
    </font>
    <font>
      <b/>
      <sz val="11"/>
      <color theme="0" tint="-0.34998626667073579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48"/>
      <color theme="3" tint="0.79998168889431442"/>
      <name val="Calibri"/>
      <family val="2"/>
      <scheme val="minor"/>
    </font>
    <font>
      <sz val="11"/>
      <color theme="1"/>
      <name val="Symbol"/>
      <family val="1"/>
      <charset val="2"/>
    </font>
    <font>
      <u/>
      <sz val="11"/>
      <color theme="10"/>
      <name val="Calibri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0"/>
      <color theme="1"/>
      <name val="Symbol"/>
      <family val="1"/>
      <charset val="2"/>
    </font>
    <font>
      <i/>
      <sz val="10"/>
      <color rgb="FF000000"/>
      <name val="Calibri"/>
      <family val="2"/>
      <scheme val="minor"/>
    </font>
    <font>
      <i/>
      <vertAlign val="superscript"/>
      <sz val="10"/>
      <color rgb="FF000000"/>
      <name val="Calibri"/>
      <family val="2"/>
      <scheme val="minor"/>
    </font>
    <font>
      <sz val="11"/>
      <color rgb="FF333333"/>
      <name val="Trebuchet MS"/>
      <family val="2"/>
    </font>
    <font>
      <b/>
      <u/>
      <sz val="11"/>
      <color theme="1"/>
      <name val="Calibri"/>
      <family val="2"/>
      <scheme val="minor"/>
    </font>
    <font>
      <sz val="11"/>
      <name val="Calibri"/>
      <family val="2"/>
    </font>
    <font>
      <sz val="10"/>
      <color theme="1"/>
      <name val="Calibri"/>
      <family val="2"/>
      <scheme val="minor"/>
    </font>
    <font>
      <u/>
      <sz val="11"/>
      <color theme="3" tint="-0.249977111117893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gradientFill degree="90">
        <stop position="0">
          <color theme="0"/>
        </stop>
        <stop position="1">
          <color theme="4" tint="0.40000610370189521"/>
        </stop>
      </gradientFill>
    </fill>
    <fill>
      <gradientFill degree="90">
        <stop position="0">
          <color theme="0"/>
        </stop>
        <stop position="1">
          <color theme="4" tint="0.59999389629810485"/>
        </stop>
      </gradientFill>
    </fill>
    <fill>
      <gradientFill degree="90">
        <stop position="0">
          <color theme="4" tint="0.59999389629810485"/>
        </stop>
        <stop position="1">
          <color theme="2"/>
        </stop>
      </gradientFill>
    </fill>
    <fill>
      <gradientFill degree="90">
        <stop position="0">
          <color theme="4" tint="0.59999389629810485"/>
        </stop>
        <stop position="1">
          <color theme="0"/>
        </stop>
      </gradientFill>
    </fill>
  </fills>
  <borders count="4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theme="0"/>
      </right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/>
      <bottom style="thin">
        <color theme="3" tint="0.79998168889431442"/>
      </bottom>
      <diagonal/>
    </border>
    <border>
      <left/>
      <right style="thin">
        <color theme="0" tint="-0.34998626667073579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theme="0" tint="-0.34998626667073579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indexed="64"/>
      </right>
      <top style="thin">
        <color theme="0" tint="-0.24994659260841701"/>
      </top>
      <bottom/>
      <diagonal/>
    </border>
    <border>
      <left/>
      <right style="thin">
        <color theme="4" tint="-0.249977111117893"/>
      </right>
      <top/>
      <bottom/>
      <diagonal/>
    </border>
    <border>
      <left style="thin">
        <color theme="4" tint="-0.249977111117893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indexed="64"/>
      </right>
      <top style="thin">
        <color indexed="64"/>
      </top>
      <bottom style="hair">
        <color theme="0" tint="-0.14999847407452621"/>
      </bottom>
      <diagonal/>
    </border>
    <border>
      <left/>
      <right/>
      <top style="thin">
        <color indexed="64"/>
      </top>
      <bottom style="hair">
        <color theme="0" tint="-0.14999847407452621"/>
      </bottom>
      <diagonal/>
    </border>
    <border>
      <left/>
      <right style="hair">
        <color theme="0"/>
      </right>
      <top style="thin">
        <color indexed="64"/>
      </top>
      <bottom style="hair">
        <color theme="0" tint="-0.14999847407452621"/>
      </bottom>
      <diagonal/>
    </border>
    <border>
      <left style="hair">
        <color theme="0"/>
      </left>
      <right/>
      <top style="thin">
        <color indexed="64"/>
      </top>
      <bottom style="hair">
        <color theme="0" tint="-0.14999847407452621"/>
      </bottom>
      <diagonal/>
    </border>
    <border>
      <left/>
      <right style="thin">
        <color indexed="64"/>
      </right>
      <top style="hair">
        <color theme="0" tint="-0.14999847407452621"/>
      </top>
      <bottom style="hair">
        <color theme="0" tint="-0.14999847407452621"/>
      </bottom>
      <diagonal/>
    </border>
    <border>
      <left/>
      <right/>
      <top style="hair">
        <color theme="0" tint="-0.14999847407452621"/>
      </top>
      <bottom style="hair">
        <color theme="0" tint="-0.14999847407452621"/>
      </bottom>
      <diagonal/>
    </border>
    <border>
      <left style="hair">
        <color theme="0" tint="-0.14999847407452621"/>
      </left>
      <right/>
      <top style="hair">
        <color theme="0" tint="-0.14999847407452621"/>
      </top>
      <bottom style="hair">
        <color theme="0" tint="-0.14999847407452621"/>
      </bottom>
      <diagonal/>
    </border>
    <border>
      <left/>
      <right style="thin">
        <color indexed="64"/>
      </right>
      <top/>
      <bottom style="hair">
        <color theme="0" tint="-0.14999847407452621"/>
      </bottom>
      <diagonal/>
    </border>
    <border>
      <left/>
      <right/>
      <top/>
      <bottom style="hair">
        <color theme="0" tint="-0.14999847407452621"/>
      </bottom>
      <diagonal/>
    </border>
    <border>
      <left/>
      <right/>
      <top style="thin">
        <color theme="0" tint="-0.14999847407452621"/>
      </top>
      <bottom style="hair">
        <color theme="0" tint="-0.14999847407452621"/>
      </bottom>
      <diagonal/>
    </border>
    <border>
      <left/>
      <right/>
      <top style="hair">
        <color theme="0" tint="-0.14999847407452621"/>
      </top>
      <bottom style="thin">
        <color indexed="64"/>
      </bottom>
      <diagonal/>
    </border>
    <border>
      <left/>
      <right/>
      <top style="hair">
        <color theme="0" tint="-0.14999847407452621"/>
      </top>
      <bottom/>
      <diagonal/>
    </border>
  </borders>
  <cellStyleXfs count="4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9" fontId="3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</cellStyleXfs>
  <cellXfs count="179">
    <xf numFmtId="0" fontId="0" fillId="0" borderId="0" xfId="0"/>
    <xf numFmtId="164" fontId="0" fillId="2" borderId="4" xfId="0" applyNumberFormat="1" applyFont="1" applyFill="1" applyBorder="1" applyAlignment="1" applyProtection="1">
      <alignment horizontal="center"/>
      <protection hidden="1"/>
    </xf>
    <xf numFmtId="1" fontId="0" fillId="2" borderId="4" xfId="0" applyNumberFormat="1" applyFont="1" applyFill="1" applyBorder="1" applyAlignment="1" applyProtection="1">
      <alignment horizontal="center"/>
      <protection hidden="1"/>
    </xf>
    <xf numFmtId="0" fontId="0" fillId="2" borderId="38" xfId="0" applyFill="1" applyBorder="1" applyProtection="1">
      <protection hidden="1"/>
    </xf>
    <xf numFmtId="0" fontId="4" fillId="2" borderId="38" xfId="0" applyFont="1" applyFill="1" applyBorder="1" applyProtection="1">
      <protection hidden="1"/>
    </xf>
    <xf numFmtId="0" fontId="0" fillId="2" borderId="39" xfId="0" applyFill="1" applyBorder="1" applyProtection="1">
      <protection hidden="1"/>
    </xf>
    <xf numFmtId="0" fontId="0" fillId="2" borderId="40" xfId="0" applyFill="1" applyBorder="1" applyProtection="1">
      <protection hidden="1"/>
    </xf>
    <xf numFmtId="0" fontId="0" fillId="2" borderId="37" xfId="0" applyFill="1" applyBorder="1" applyProtection="1">
      <protection hidden="1"/>
    </xf>
    <xf numFmtId="1" fontId="0" fillId="3" borderId="5" xfId="0" applyNumberFormat="1" applyFont="1" applyFill="1" applyBorder="1" applyAlignment="1" applyProtection="1">
      <alignment horizontal="center"/>
      <protection hidden="1"/>
    </xf>
    <xf numFmtId="0" fontId="0" fillId="2" borderId="42" xfId="0" applyFill="1" applyBorder="1" applyProtection="1">
      <protection hidden="1"/>
    </xf>
    <xf numFmtId="0" fontId="0" fillId="2" borderId="41" xfId="0" applyFill="1" applyBorder="1" applyProtection="1">
      <protection hidden="1"/>
    </xf>
    <xf numFmtId="1" fontId="0" fillId="2" borderId="5" xfId="0" applyNumberFormat="1" applyFont="1" applyFill="1" applyBorder="1" applyAlignment="1" applyProtection="1">
      <alignment horizontal="center"/>
      <protection hidden="1"/>
    </xf>
    <xf numFmtId="0" fontId="6" fillId="2" borderId="42" xfId="0" applyFont="1" applyFill="1" applyBorder="1" applyProtection="1">
      <protection hidden="1"/>
    </xf>
    <xf numFmtId="0" fontId="0" fillId="2" borderId="43" xfId="0" applyFill="1" applyBorder="1" applyProtection="1">
      <protection hidden="1"/>
    </xf>
    <xf numFmtId="0" fontId="0" fillId="5" borderId="43" xfId="0" applyFill="1" applyBorder="1" applyProtection="1">
      <protection hidden="1"/>
    </xf>
    <xf numFmtId="164" fontId="0" fillId="2" borderId="45" xfId="0" applyNumberFormat="1" applyFont="1" applyFill="1" applyBorder="1" applyAlignment="1" applyProtection="1">
      <alignment horizontal="center"/>
      <protection hidden="1"/>
    </xf>
    <xf numFmtId="1" fontId="0" fillId="3" borderId="46" xfId="0" applyNumberFormat="1" applyFont="1" applyFill="1" applyBorder="1" applyAlignment="1" applyProtection="1">
      <alignment horizontal="center"/>
      <protection hidden="1"/>
    </xf>
    <xf numFmtId="0" fontId="0" fillId="2" borderId="45" xfId="0" applyFill="1" applyBorder="1" applyProtection="1">
      <protection hidden="1"/>
    </xf>
    <xf numFmtId="0" fontId="0" fillId="2" borderId="44" xfId="0" applyFill="1" applyBorder="1" applyProtection="1">
      <protection hidden="1"/>
    </xf>
    <xf numFmtId="164" fontId="0" fillId="2" borderId="8" xfId="0" applyNumberFormat="1" applyFont="1" applyFill="1" applyBorder="1" applyAlignment="1" applyProtection="1">
      <alignment horizontal="center"/>
      <protection hidden="1"/>
    </xf>
    <xf numFmtId="1" fontId="0" fillId="3" borderId="8" xfId="0" applyNumberFormat="1" applyFont="1" applyFill="1" applyBorder="1" applyAlignment="1" applyProtection="1">
      <alignment horizontal="center"/>
      <protection hidden="1"/>
    </xf>
    <xf numFmtId="0" fontId="0" fillId="2" borderId="8" xfId="0" applyFill="1" applyBorder="1" applyProtection="1">
      <protection hidden="1"/>
    </xf>
    <xf numFmtId="0" fontId="0" fillId="2" borderId="47" xfId="0" applyFill="1" applyBorder="1" applyProtection="1">
      <protection hidden="1"/>
    </xf>
    <xf numFmtId="0" fontId="0" fillId="2" borderId="28" xfId="0" applyFill="1" applyBorder="1" applyProtection="1">
      <protection hidden="1"/>
    </xf>
    <xf numFmtId="0" fontId="0" fillId="2" borderId="0" xfId="0" applyFill="1" applyProtection="1">
      <protection hidden="1"/>
    </xf>
    <xf numFmtId="0" fontId="1" fillId="2" borderId="0" xfId="0" applyFont="1" applyFill="1" applyAlignment="1" applyProtection="1">
      <alignment horizontal="centerContinuous"/>
      <protection hidden="1"/>
    </xf>
    <xf numFmtId="0" fontId="0" fillId="2" borderId="0" xfId="0" applyFill="1" applyAlignment="1" applyProtection="1">
      <alignment horizontal="centerContinuous"/>
      <protection hidden="1"/>
    </xf>
    <xf numFmtId="0" fontId="0" fillId="9" borderId="21" xfId="0" applyFill="1" applyBorder="1" applyProtection="1">
      <protection hidden="1"/>
    </xf>
    <xf numFmtId="0" fontId="0" fillId="9" borderId="22" xfId="0" applyFill="1" applyBorder="1" applyProtection="1">
      <protection hidden="1"/>
    </xf>
    <xf numFmtId="0" fontId="1" fillId="9" borderId="22" xfId="0" applyFont="1" applyFill="1" applyBorder="1" applyAlignment="1" applyProtection="1">
      <alignment horizontal="centerContinuous"/>
      <protection hidden="1"/>
    </xf>
    <xf numFmtId="0" fontId="0" fillId="9" borderId="22" xfId="0" applyFill="1" applyBorder="1" applyAlignment="1" applyProtection="1">
      <alignment horizontal="centerContinuous"/>
      <protection hidden="1"/>
    </xf>
    <xf numFmtId="0" fontId="0" fillId="9" borderId="23" xfId="0" applyFill="1" applyBorder="1" applyProtection="1">
      <protection hidden="1"/>
    </xf>
    <xf numFmtId="0" fontId="0" fillId="2" borderId="24" xfId="0" applyFill="1" applyBorder="1" applyProtection="1">
      <protection hidden="1"/>
    </xf>
    <xf numFmtId="0" fontId="0" fillId="2" borderId="0" xfId="0" applyFill="1" applyBorder="1" applyProtection="1">
      <protection hidden="1"/>
    </xf>
    <xf numFmtId="0" fontId="1" fillId="2" borderId="0" xfId="0" applyFont="1" applyFill="1" applyBorder="1" applyAlignment="1" applyProtection="1">
      <alignment horizontal="center"/>
      <protection hidden="1"/>
    </xf>
    <xf numFmtId="0" fontId="0" fillId="2" borderId="0" xfId="0" applyFill="1" applyBorder="1" applyAlignment="1" applyProtection="1">
      <alignment horizontal="center"/>
      <protection hidden="1"/>
    </xf>
    <xf numFmtId="0" fontId="0" fillId="2" borderId="25" xfId="0" applyFill="1" applyBorder="1" applyProtection="1">
      <protection hidden="1"/>
    </xf>
    <xf numFmtId="0" fontId="0" fillId="2" borderId="0" xfId="0" applyFill="1" applyBorder="1" applyAlignment="1" applyProtection="1">
      <protection hidden="1"/>
    </xf>
    <xf numFmtId="0" fontId="1" fillId="2" borderId="0" xfId="0" applyFont="1" applyFill="1" applyProtection="1">
      <protection hidden="1"/>
    </xf>
    <xf numFmtId="0" fontId="1" fillId="2" borderId="0" xfId="0" applyNumberFormat="1" applyFont="1" applyFill="1" applyBorder="1" applyAlignment="1" applyProtection="1">
      <alignment horizontal="center"/>
      <protection hidden="1"/>
    </xf>
    <xf numFmtId="0" fontId="0" fillId="2" borderId="0" xfId="0" applyFont="1" applyFill="1" applyBorder="1" applyProtection="1">
      <protection hidden="1"/>
    </xf>
    <xf numFmtId="0" fontId="0" fillId="5" borderId="21" xfId="0" applyFont="1" applyFill="1" applyBorder="1" applyProtection="1">
      <protection hidden="1"/>
    </xf>
    <xf numFmtId="0" fontId="0" fillId="5" borderId="22" xfId="0" applyFont="1" applyFill="1" applyBorder="1" applyProtection="1">
      <protection hidden="1"/>
    </xf>
    <xf numFmtId="0" fontId="0" fillId="5" borderId="22" xfId="0" applyFill="1" applyBorder="1" applyProtection="1">
      <protection hidden="1"/>
    </xf>
    <xf numFmtId="0" fontId="0" fillId="5" borderId="23" xfId="0" applyFill="1" applyBorder="1" applyProtection="1">
      <protection hidden="1"/>
    </xf>
    <xf numFmtId="0" fontId="0" fillId="5" borderId="24" xfId="0" applyFont="1" applyFill="1" applyBorder="1" applyProtection="1">
      <protection hidden="1"/>
    </xf>
    <xf numFmtId="0" fontId="0" fillId="5" borderId="0" xfId="0" applyFont="1" applyFill="1" applyBorder="1" applyProtection="1">
      <protection hidden="1"/>
    </xf>
    <xf numFmtId="0" fontId="1" fillId="5" borderId="0" xfId="0" applyFont="1" applyFill="1" applyBorder="1" applyAlignment="1" applyProtection="1">
      <alignment horizontal="centerContinuous"/>
      <protection hidden="1"/>
    </xf>
    <xf numFmtId="0" fontId="0" fillId="5" borderId="0" xfId="0" applyFill="1" applyBorder="1" applyProtection="1">
      <protection hidden="1"/>
    </xf>
    <xf numFmtId="0" fontId="1" fillId="5" borderId="0" xfId="0" applyFont="1" applyFill="1" applyBorder="1" applyAlignment="1" applyProtection="1">
      <alignment horizontal="left"/>
      <protection hidden="1"/>
    </xf>
    <xf numFmtId="164" fontId="1" fillId="5" borderId="0" xfId="0" applyNumberFormat="1" applyFont="1" applyFill="1" applyBorder="1" applyAlignment="1" applyProtection="1">
      <alignment horizontal="centerContinuous"/>
      <protection hidden="1"/>
    </xf>
    <xf numFmtId="0" fontId="0" fillId="5" borderId="25" xfId="0" applyFill="1" applyBorder="1" applyProtection="1">
      <protection hidden="1"/>
    </xf>
    <xf numFmtId="0" fontId="0" fillId="2" borderId="4" xfId="0" applyFill="1" applyBorder="1" applyProtection="1">
      <protection hidden="1"/>
    </xf>
    <xf numFmtId="0" fontId="1" fillId="5" borderId="0" xfId="0" applyFont="1" applyFill="1" applyBorder="1" applyAlignment="1" applyProtection="1">
      <alignment horizontal="center"/>
      <protection hidden="1"/>
    </xf>
    <xf numFmtId="0" fontId="1" fillId="5" borderId="6" xfId="0" applyFont="1" applyFill="1" applyBorder="1" applyAlignment="1" applyProtection="1">
      <alignment horizontal="center"/>
      <protection hidden="1"/>
    </xf>
    <xf numFmtId="0" fontId="0" fillId="5" borderId="1" xfId="0" applyFont="1" applyFill="1" applyBorder="1" applyProtection="1">
      <protection hidden="1"/>
    </xf>
    <xf numFmtId="0" fontId="1" fillId="5" borderId="0" xfId="0" applyFont="1" applyFill="1" applyBorder="1" applyProtection="1">
      <protection hidden="1"/>
    </xf>
    <xf numFmtId="0" fontId="0" fillId="5" borderId="19" xfId="0" applyFont="1" applyFill="1" applyBorder="1" applyProtection="1">
      <protection hidden="1"/>
    </xf>
    <xf numFmtId="1" fontId="1" fillId="5" borderId="29" xfId="0" applyNumberFormat="1" applyFont="1" applyFill="1" applyBorder="1" applyAlignment="1" applyProtection="1">
      <protection hidden="1"/>
    </xf>
    <xf numFmtId="1" fontId="1" fillId="5" borderId="2" xfId="0" applyNumberFormat="1" applyFont="1" applyFill="1" applyBorder="1" applyAlignment="1" applyProtection="1">
      <protection hidden="1"/>
    </xf>
    <xf numFmtId="1" fontId="1" fillId="5" borderId="3" xfId="0" applyNumberFormat="1" applyFont="1" applyFill="1" applyBorder="1" applyAlignment="1" applyProtection="1">
      <protection hidden="1"/>
    </xf>
    <xf numFmtId="0" fontId="0" fillId="5" borderId="0" xfId="0" applyFill="1" applyBorder="1" applyAlignment="1" applyProtection="1">
      <alignment horizontal="center"/>
      <protection hidden="1"/>
    </xf>
    <xf numFmtId="0" fontId="0" fillId="5" borderId="25" xfId="0" applyFont="1" applyFill="1" applyBorder="1" applyProtection="1">
      <protection hidden="1"/>
    </xf>
    <xf numFmtId="0" fontId="0" fillId="5" borderId="26" xfId="0" applyFont="1" applyFill="1" applyBorder="1" applyProtection="1">
      <protection hidden="1"/>
    </xf>
    <xf numFmtId="0" fontId="0" fillId="5" borderId="8" xfId="0" applyFont="1" applyFill="1" applyBorder="1" applyProtection="1">
      <protection hidden="1"/>
    </xf>
    <xf numFmtId="0" fontId="1" fillId="5" borderId="8" xfId="0" applyFont="1" applyFill="1" applyBorder="1" applyAlignment="1" applyProtection="1">
      <alignment horizontal="center"/>
      <protection hidden="1"/>
    </xf>
    <xf numFmtId="0" fontId="0" fillId="5" borderId="8" xfId="0" applyFont="1" applyFill="1" applyBorder="1" applyAlignment="1" applyProtection="1">
      <alignment wrapText="1"/>
      <protection hidden="1"/>
    </xf>
    <xf numFmtId="0" fontId="1" fillId="5" borderId="8" xfId="0" applyFont="1" applyFill="1" applyBorder="1" applyAlignment="1" applyProtection="1">
      <alignment wrapText="1"/>
      <protection hidden="1"/>
    </xf>
    <xf numFmtId="0" fontId="1" fillId="5" borderId="8" xfId="0" applyFont="1" applyFill="1" applyBorder="1" applyAlignment="1" applyProtection="1">
      <alignment horizontal="centerContinuous"/>
      <protection hidden="1"/>
    </xf>
    <xf numFmtId="0" fontId="1" fillId="5" borderId="8" xfId="0" applyFont="1" applyFill="1" applyBorder="1" applyAlignment="1" applyProtection="1">
      <alignment horizontal="center" wrapText="1"/>
      <protection hidden="1"/>
    </xf>
    <xf numFmtId="0" fontId="5" fillId="5" borderId="8" xfId="0" applyFont="1" applyFill="1" applyBorder="1" applyAlignment="1" applyProtection="1">
      <alignment wrapText="1"/>
      <protection hidden="1"/>
    </xf>
    <xf numFmtId="0" fontId="5" fillId="5" borderId="28" xfId="0" applyFont="1" applyFill="1" applyBorder="1" applyAlignment="1" applyProtection="1">
      <alignment wrapText="1"/>
      <protection hidden="1"/>
    </xf>
    <xf numFmtId="0" fontId="0" fillId="2" borderId="35" xfId="0" applyFill="1" applyBorder="1" applyProtection="1">
      <protection hidden="1"/>
    </xf>
    <xf numFmtId="0" fontId="0" fillId="2" borderId="20" xfId="0" applyFont="1" applyFill="1" applyBorder="1" applyProtection="1">
      <protection hidden="1"/>
    </xf>
    <xf numFmtId="0" fontId="0" fillId="2" borderId="4" xfId="0" applyFont="1" applyFill="1" applyBorder="1" applyProtection="1">
      <protection hidden="1"/>
    </xf>
    <xf numFmtId="0" fontId="0" fillId="3" borderId="4" xfId="0" applyFont="1" applyFill="1" applyBorder="1" applyProtection="1">
      <protection hidden="1"/>
    </xf>
    <xf numFmtId="0" fontId="0" fillId="2" borderId="5" xfId="0" applyFont="1" applyFill="1" applyBorder="1" applyProtection="1">
      <protection hidden="1"/>
    </xf>
    <xf numFmtId="0" fontId="0" fillId="3" borderId="5" xfId="0" applyFont="1" applyFill="1" applyBorder="1" applyProtection="1">
      <protection hidden="1"/>
    </xf>
    <xf numFmtId="0" fontId="1" fillId="2" borderId="0" xfId="0" applyFont="1" applyFill="1" applyBorder="1" applyProtection="1">
      <protection hidden="1"/>
    </xf>
    <xf numFmtId="0" fontId="0" fillId="2" borderId="26" xfId="0" applyFill="1" applyBorder="1" applyProtection="1">
      <protection hidden="1"/>
    </xf>
    <xf numFmtId="0" fontId="1" fillId="2" borderId="8" xfId="0" applyFont="1" applyFill="1" applyBorder="1" applyAlignment="1" applyProtection="1">
      <alignment horizontal="center"/>
      <protection hidden="1"/>
    </xf>
    <xf numFmtId="0" fontId="0" fillId="2" borderId="27" xfId="0" applyFont="1" applyFill="1" applyBorder="1" applyProtection="1">
      <protection hidden="1"/>
    </xf>
    <xf numFmtId="0" fontId="0" fillId="3" borderId="8" xfId="0" applyFont="1" applyFill="1" applyBorder="1" applyProtection="1">
      <protection hidden="1"/>
    </xf>
    <xf numFmtId="164" fontId="0" fillId="2" borderId="0" xfId="0" applyNumberFormat="1" applyFont="1" applyFill="1" applyBorder="1" applyAlignment="1" applyProtection="1">
      <alignment horizontal="center"/>
      <protection hidden="1"/>
    </xf>
    <xf numFmtId="1" fontId="0" fillId="2" borderId="0" xfId="0" applyNumberFormat="1" applyFont="1" applyFill="1" applyBorder="1" applyAlignment="1" applyProtection="1">
      <alignment horizontal="center"/>
      <protection hidden="1"/>
    </xf>
    <xf numFmtId="0" fontId="0" fillId="2" borderId="22" xfId="0" applyFill="1" applyBorder="1" applyProtection="1">
      <protection hidden="1"/>
    </xf>
    <xf numFmtId="0" fontId="0" fillId="2" borderId="36" xfId="0" applyFill="1" applyBorder="1" applyProtection="1">
      <protection hidden="1"/>
    </xf>
    <xf numFmtId="1" fontId="0" fillId="2" borderId="0" xfId="0" applyNumberFormat="1" applyFill="1" applyBorder="1" applyProtection="1">
      <protection hidden="1"/>
    </xf>
    <xf numFmtId="0" fontId="0" fillId="2" borderId="7" xfId="0" applyFill="1" applyBorder="1" applyProtection="1">
      <protection hidden="1"/>
    </xf>
    <xf numFmtId="0" fontId="20" fillId="2" borderId="0" xfId="0" applyFont="1" applyFill="1" applyBorder="1" applyProtection="1">
      <protection hidden="1"/>
    </xf>
    <xf numFmtId="0" fontId="9" fillId="2" borderId="0" xfId="0" applyFont="1" applyFill="1" applyBorder="1" applyAlignment="1" applyProtection="1">
      <protection hidden="1"/>
    </xf>
    <xf numFmtId="0" fontId="19" fillId="0" borderId="0" xfId="0" applyFont="1" applyProtection="1">
      <protection hidden="1"/>
    </xf>
    <xf numFmtId="0" fontId="9" fillId="0" borderId="0" xfId="0" applyFont="1" applyBorder="1" applyAlignment="1" applyProtection="1">
      <protection hidden="1"/>
    </xf>
    <xf numFmtId="0" fontId="19" fillId="2" borderId="0" xfId="0" applyFont="1" applyFill="1" applyBorder="1" applyProtection="1">
      <protection hidden="1"/>
    </xf>
    <xf numFmtId="0" fontId="0" fillId="2" borderId="30" xfId="0" applyFill="1" applyBorder="1" applyProtection="1">
      <protection hidden="1"/>
    </xf>
    <xf numFmtId="0" fontId="14" fillId="2" borderId="31" xfId="0" applyFont="1" applyFill="1" applyBorder="1" applyProtection="1">
      <protection hidden="1"/>
    </xf>
    <xf numFmtId="0" fontId="15" fillId="2" borderId="31" xfId="0" applyFont="1" applyFill="1" applyBorder="1" applyProtection="1">
      <protection hidden="1"/>
    </xf>
    <xf numFmtId="0" fontId="16" fillId="0" borderId="31" xfId="0" applyFont="1" applyBorder="1" applyAlignment="1" applyProtection="1">
      <protection hidden="1"/>
    </xf>
    <xf numFmtId="0" fontId="0" fillId="2" borderId="32" xfId="0" applyFill="1" applyBorder="1" applyProtection="1">
      <protection hidden="1"/>
    </xf>
    <xf numFmtId="0" fontId="17" fillId="0" borderId="0" xfId="0" applyFont="1" applyAlignment="1" applyProtection="1">
      <alignment readingOrder="1"/>
      <protection hidden="1"/>
    </xf>
    <xf numFmtId="0" fontId="15" fillId="2" borderId="0" xfId="0" applyFont="1" applyFill="1" applyBorder="1" applyProtection="1">
      <protection hidden="1"/>
    </xf>
    <xf numFmtId="0" fontId="16" fillId="0" borderId="0" xfId="0" applyFont="1" applyBorder="1" applyAlignment="1" applyProtection="1">
      <alignment horizontal="center"/>
      <protection hidden="1"/>
    </xf>
    <xf numFmtId="0" fontId="0" fillId="7" borderId="26" xfId="0" applyFill="1" applyBorder="1" applyProtection="1">
      <protection hidden="1"/>
    </xf>
    <xf numFmtId="0" fontId="0" fillId="7" borderId="8" xfId="0" applyFill="1" applyBorder="1" applyProtection="1">
      <protection hidden="1"/>
    </xf>
    <xf numFmtId="0" fontId="0" fillId="2" borderId="0" xfId="0" applyFill="1" applyBorder="1" applyAlignment="1" applyProtection="1">
      <alignment horizontal="left" wrapText="1"/>
      <protection hidden="1"/>
    </xf>
    <xf numFmtId="0" fontId="0" fillId="2" borderId="0" xfId="0" applyFill="1" applyBorder="1" applyAlignment="1" applyProtection="1">
      <alignment horizontal="left"/>
      <protection hidden="1"/>
    </xf>
    <xf numFmtId="0" fontId="0" fillId="2" borderId="0" xfId="0" applyFill="1" applyAlignment="1" applyProtection="1">
      <alignment horizontal="right"/>
      <protection hidden="1"/>
    </xf>
    <xf numFmtId="0" fontId="1" fillId="2" borderId="0" xfId="0" applyNumberFormat="1" applyFont="1" applyFill="1" applyAlignment="1" applyProtection="1">
      <alignment horizontal="center"/>
      <protection hidden="1"/>
    </xf>
    <xf numFmtId="0" fontId="0" fillId="5" borderId="0" xfId="0" applyFill="1" applyBorder="1" applyProtection="1">
      <protection locked="0"/>
    </xf>
    <xf numFmtId="0" fontId="0" fillId="5" borderId="0" xfId="0" applyFill="1" applyProtection="1">
      <protection locked="0"/>
    </xf>
    <xf numFmtId="15" fontId="1" fillId="7" borderId="0" xfId="0" applyNumberFormat="1" applyFont="1" applyFill="1" applyBorder="1" applyAlignment="1" applyProtection="1">
      <alignment horizontal="center" vertical="center"/>
      <protection hidden="1"/>
    </xf>
    <xf numFmtId="0" fontId="0" fillId="5" borderId="0" xfId="0" applyFont="1" applyFill="1" applyProtection="1">
      <protection locked="0"/>
    </xf>
    <xf numFmtId="0" fontId="0" fillId="5" borderId="0" xfId="0" applyFont="1" applyFill="1" applyAlignment="1" applyProtection="1">
      <alignment horizontal="center"/>
      <protection locked="0"/>
    </xf>
    <xf numFmtId="0" fontId="0" fillId="5" borderId="0" xfId="0" applyFill="1" applyBorder="1" applyAlignment="1" applyProtection="1">
      <alignment horizontal="right"/>
      <protection locked="0"/>
    </xf>
    <xf numFmtId="0" fontId="0" fillId="5" borderId="0" xfId="0" applyFill="1" applyBorder="1" applyAlignment="1" applyProtection="1">
      <alignment horizontal="left"/>
      <protection locked="0"/>
    </xf>
    <xf numFmtId="1" fontId="1" fillId="5" borderId="0" xfId="0" applyNumberFormat="1" applyFont="1" applyFill="1" applyProtection="1"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1" fillId="5" borderId="10" xfId="0" applyFont="1" applyFill="1" applyBorder="1" applyAlignment="1" applyProtection="1">
      <alignment horizontal="center"/>
      <protection locked="0"/>
    </xf>
    <xf numFmtId="0" fontId="0" fillId="5" borderId="18" xfId="0" applyFill="1" applyBorder="1" applyProtection="1">
      <protection locked="0"/>
    </xf>
    <xf numFmtId="0" fontId="0" fillId="5" borderId="13" xfId="0" applyFill="1" applyBorder="1" applyProtection="1">
      <protection locked="0"/>
    </xf>
    <xf numFmtId="0" fontId="0" fillId="5" borderId="0" xfId="0" applyFill="1" applyBorder="1" applyAlignment="1" applyProtection="1">
      <protection locked="0"/>
    </xf>
    <xf numFmtId="0" fontId="0" fillId="5" borderId="0" xfId="0" applyFill="1" applyAlignment="1" applyProtection="1">
      <alignment horizontal="center"/>
      <protection locked="0"/>
    </xf>
    <xf numFmtId="15" fontId="1" fillId="2" borderId="9" xfId="0" applyNumberFormat="1" applyFont="1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7" fillId="5" borderId="0" xfId="0" applyFont="1" applyFill="1" applyBorder="1" applyProtection="1">
      <protection locked="0"/>
    </xf>
    <xf numFmtId="0" fontId="0" fillId="2" borderId="15" xfId="0" applyFont="1" applyFill="1" applyBorder="1" applyProtection="1">
      <protection locked="0"/>
    </xf>
    <xf numFmtId="0" fontId="0" fillId="8" borderId="8" xfId="0" applyFill="1" applyBorder="1" applyProtection="1">
      <protection locked="0"/>
    </xf>
    <xf numFmtId="0" fontId="0" fillId="7" borderId="0" xfId="0" applyFill="1" applyBorder="1" applyProtection="1">
      <protection hidden="1"/>
    </xf>
    <xf numFmtId="0" fontId="12" fillId="7" borderId="0" xfId="0" applyFont="1" applyFill="1" applyBorder="1" applyAlignment="1" applyProtection="1">
      <alignment horizontal="left" vertical="center"/>
      <protection hidden="1"/>
    </xf>
    <xf numFmtId="0" fontId="0" fillId="7" borderId="33" xfId="0" applyFill="1" applyBorder="1" applyProtection="1">
      <protection hidden="1"/>
    </xf>
    <xf numFmtId="0" fontId="0" fillId="6" borderId="0" xfId="0" applyFill="1" applyProtection="1">
      <protection hidden="1"/>
    </xf>
    <xf numFmtId="0" fontId="0" fillId="5" borderId="33" xfId="0" applyFill="1" applyBorder="1" applyProtection="1">
      <protection hidden="1"/>
    </xf>
    <xf numFmtId="0" fontId="0" fillId="5" borderId="0" xfId="0" applyFill="1" applyProtection="1">
      <protection hidden="1"/>
    </xf>
    <xf numFmtId="0" fontId="0" fillId="5" borderId="0" xfId="0" applyFont="1" applyFill="1" applyProtection="1">
      <protection hidden="1"/>
    </xf>
    <xf numFmtId="0" fontId="12" fillId="5" borderId="0" xfId="0" applyFont="1" applyFill="1" applyBorder="1" applyAlignment="1" applyProtection="1">
      <alignment horizontal="left"/>
      <protection hidden="1"/>
    </xf>
    <xf numFmtId="0" fontId="12" fillId="5" borderId="0" xfId="0" applyFont="1" applyFill="1" applyBorder="1" applyProtection="1">
      <protection hidden="1"/>
    </xf>
    <xf numFmtId="0" fontId="0" fillId="5" borderId="0" xfId="0" applyFont="1" applyFill="1" applyAlignment="1" applyProtection="1">
      <alignment horizontal="center"/>
      <protection hidden="1"/>
    </xf>
    <xf numFmtId="0" fontId="0" fillId="5" borderId="0" xfId="0" applyFill="1" applyBorder="1" applyAlignment="1" applyProtection="1">
      <alignment horizontal="right"/>
      <protection hidden="1"/>
    </xf>
    <xf numFmtId="0" fontId="13" fillId="5" borderId="0" xfId="0" applyFont="1" applyFill="1" applyBorder="1" applyAlignment="1" applyProtection="1">
      <alignment horizontal="left"/>
      <protection hidden="1"/>
    </xf>
    <xf numFmtId="0" fontId="0" fillId="5" borderId="0" xfId="0" applyFill="1" applyBorder="1" applyAlignment="1" applyProtection="1">
      <alignment horizontal="centerContinuous"/>
      <protection hidden="1"/>
    </xf>
    <xf numFmtId="0" fontId="11" fillId="5" borderId="0" xfId="0" applyFont="1" applyFill="1" applyBorder="1" applyAlignment="1" applyProtection="1">
      <alignment horizontal="left"/>
      <protection hidden="1"/>
    </xf>
    <xf numFmtId="0" fontId="11" fillId="5" borderId="0" xfId="0" applyFont="1" applyFill="1" applyBorder="1" applyProtection="1">
      <protection hidden="1"/>
    </xf>
    <xf numFmtId="0" fontId="0" fillId="5" borderId="0" xfId="0" applyFont="1" applyFill="1" applyBorder="1" applyAlignment="1" applyProtection="1">
      <alignment horizontal="right"/>
      <protection hidden="1"/>
    </xf>
    <xf numFmtId="0" fontId="7" fillId="5" borderId="0" xfId="0" applyFont="1" applyFill="1" applyBorder="1" applyProtection="1">
      <protection hidden="1"/>
    </xf>
    <xf numFmtId="0" fontId="0" fillId="8" borderId="34" xfId="0" applyFill="1" applyBorder="1" applyProtection="1">
      <protection hidden="1"/>
    </xf>
    <xf numFmtId="0" fontId="0" fillId="8" borderId="8" xfId="0" applyFill="1" applyBorder="1" applyProtection="1">
      <protection hidden="1"/>
    </xf>
    <xf numFmtId="0" fontId="1" fillId="2" borderId="0" xfId="0" applyFont="1" applyFill="1" applyBorder="1" applyAlignment="1" applyProtection="1">
      <alignment horizontal="left"/>
      <protection hidden="1"/>
    </xf>
    <xf numFmtId="0" fontId="0" fillId="2" borderId="48" xfId="0" applyFill="1" applyBorder="1" applyProtection="1">
      <protection hidden="1"/>
    </xf>
    <xf numFmtId="0" fontId="10" fillId="5" borderId="0" xfId="3" applyFill="1" applyBorder="1" applyAlignment="1" applyProtection="1">
      <protection hidden="1"/>
    </xf>
    <xf numFmtId="0" fontId="15" fillId="2" borderId="0" xfId="0" applyFont="1" applyFill="1" applyBorder="1" applyAlignment="1" applyProtection="1">
      <alignment wrapText="1"/>
      <protection hidden="1"/>
    </xf>
    <xf numFmtId="0" fontId="15" fillId="2" borderId="0" xfId="0" applyFont="1" applyFill="1" applyBorder="1" applyAlignment="1" applyProtection="1">
      <alignment horizontal="center" wrapText="1"/>
      <protection hidden="1"/>
    </xf>
    <xf numFmtId="0" fontId="15" fillId="2" borderId="8" xfId="0" applyFont="1" applyFill="1" applyBorder="1" applyAlignment="1" applyProtection="1">
      <alignment horizontal="center" wrapText="1"/>
      <protection hidden="1"/>
    </xf>
    <xf numFmtId="0" fontId="10" fillId="2" borderId="0" xfId="3" applyFill="1" applyBorder="1" applyAlignment="1" applyProtection="1">
      <alignment wrapText="1"/>
      <protection hidden="1"/>
    </xf>
    <xf numFmtId="0" fontId="15" fillId="2" borderId="8" xfId="0" applyFont="1" applyFill="1" applyBorder="1" applyAlignment="1" applyProtection="1">
      <alignment wrapText="1"/>
      <protection hidden="1"/>
    </xf>
    <xf numFmtId="0" fontId="10" fillId="8" borderId="8" xfId="3" applyFill="1" applyBorder="1" applyAlignment="1" applyProtection="1">
      <alignment horizontal="right" wrapText="1"/>
      <protection hidden="1"/>
    </xf>
    <xf numFmtId="0" fontId="8" fillId="4" borderId="16" xfId="0" applyFont="1" applyFill="1" applyBorder="1" applyAlignment="1" applyProtection="1">
      <alignment horizontal="center"/>
      <protection hidden="1"/>
    </xf>
    <xf numFmtId="0" fontId="8" fillId="4" borderId="0" xfId="0" applyFont="1" applyFill="1" applyBorder="1" applyAlignment="1" applyProtection="1">
      <alignment horizontal="center"/>
      <protection hidden="1"/>
    </xf>
    <xf numFmtId="0" fontId="0" fillId="2" borderId="10" xfId="0" applyFill="1" applyBorder="1" applyAlignment="1" applyProtection="1">
      <alignment horizontal="center"/>
      <protection locked="0"/>
    </xf>
    <xf numFmtId="0" fontId="0" fillId="0" borderId="11" xfId="0" applyBorder="1" applyProtection="1">
      <protection locked="0"/>
    </xf>
    <xf numFmtId="0" fontId="0" fillId="2" borderId="10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10" fillId="2" borderId="10" xfId="3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0" fontId="8" fillId="4" borderId="16" xfId="0" applyFont="1" applyFill="1" applyBorder="1" applyAlignment="1" applyProtection="1">
      <alignment horizontal="left"/>
      <protection hidden="1"/>
    </xf>
    <xf numFmtId="0" fontId="8" fillId="4" borderId="0" xfId="0" applyFont="1" applyFill="1" applyBorder="1" applyAlignment="1" applyProtection="1">
      <alignment horizontal="left"/>
      <protection hidden="1"/>
    </xf>
    <xf numFmtId="0" fontId="22" fillId="2" borderId="8" xfId="0" applyFont="1" applyFill="1" applyBorder="1" applyAlignment="1" applyProtection="1">
      <alignment horizontal="right"/>
      <protection hidden="1"/>
    </xf>
    <xf numFmtId="0" fontId="22" fillId="2" borderId="28" xfId="0" applyFont="1" applyFill="1" applyBorder="1" applyAlignment="1" applyProtection="1">
      <alignment horizontal="right"/>
      <protection hidden="1"/>
    </xf>
    <xf numFmtId="0" fontId="23" fillId="2" borderId="0" xfId="3" applyFont="1" applyFill="1" applyBorder="1" applyAlignment="1" applyProtection="1">
      <alignment horizontal="right"/>
      <protection hidden="1"/>
    </xf>
    <xf numFmtId="0" fontId="23" fillId="2" borderId="25" xfId="3" applyFont="1" applyFill="1" applyBorder="1" applyAlignment="1" applyProtection="1">
      <alignment horizontal="right"/>
      <protection hidden="1"/>
    </xf>
    <xf numFmtId="0" fontId="15" fillId="2" borderId="0" xfId="0" applyFont="1" applyFill="1" applyBorder="1" applyAlignment="1" applyProtection="1">
      <alignment horizontal="left" wrapText="1"/>
      <protection hidden="1"/>
    </xf>
    <xf numFmtId="0" fontId="15" fillId="0" borderId="0" xfId="0" applyFont="1" applyProtection="1">
      <protection hidden="1"/>
    </xf>
    <xf numFmtId="165" fontId="0" fillId="2" borderId="0" xfId="0" applyNumberFormat="1" applyFill="1" applyBorder="1" applyAlignment="1" applyProtection="1">
      <alignment horizontal="left" vertical="top" wrapText="1"/>
      <protection hidden="1"/>
    </xf>
    <xf numFmtId="0" fontId="0" fillId="2" borderId="0" xfId="0" applyFill="1" applyBorder="1" applyAlignment="1" applyProtection="1">
      <alignment horizontal="left" wrapText="1"/>
      <protection hidden="1"/>
    </xf>
    <xf numFmtId="0" fontId="0" fillId="2" borderId="0" xfId="0" applyFill="1" applyBorder="1" applyAlignment="1" applyProtection="1">
      <alignment horizontal="left"/>
      <protection hidden="1"/>
    </xf>
    <xf numFmtId="0" fontId="0" fillId="2" borderId="0" xfId="0" applyFill="1" applyBorder="1" applyAlignment="1" applyProtection="1">
      <alignment horizontal="left" vertical="center" wrapText="1"/>
      <protection hidden="1"/>
    </xf>
  </cellXfs>
  <cellStyles count="4">
    <cellStyle name="Hyperlink" xfId="3" builtinId="8"/>
    <cellStyle name="Hyperlink 2" xfId="1"/>
    <cellStyle name="Normal" xfId="0" builtinId="0"/>
    <cellStyle name="Percent 2" xfId="2"/>
  </cellStyles>
  <dxfs count="33">
    <dxf>
      <border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font>
        <color theme="3" tint="-0.2499465926084170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border>
        <left style="thin">
          <color auto="1"/>
        </left>
        <right style="thin">
          <color auto="1"/>
        </right>
        <top/>
        <bottom/>
        <vertical/>
        <horizontal/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0070C0"/>
        </patternFill>
      </fill>
    </dxf>
    <dxf>
      <font>
        <condense val="0"/>
        <extend val="0"/>
        <color rgb="FF9C0006"/>
      </font>
    </dxf>
    <dxf>
      <fill>
        <patternFill>
          <bgColor theme="0" tint="-4.9989318521683403E-2"/>
        </patternFill>
      </fill>
    </dxf>
    <dxf>
      <fill>
        <patternFill>
          <bgColor theme="4" tint="-0.499984740745262"/>
        </patternFill>
      </fill>
    </dxf>
    <dxf>
      <fill>
        <patternFill>
          <bgColor theme="0" tint="-4.9989318521683403E-2"/>
        </patternFill>
      </fill>
    </dxf>
    <dxf>
      <font>
        <color theme="0"/>
      </font>
      <fill>
        <patternFill>
          <fgColor theme="0"/>
        </patternFill>
      </fill>
    </dxf>
    <dxf>
      <font>
        <color theme="0"/>
      </font>
      <fill>
        <patternFill>
          <fgColor theme="0"/>
          <bgColor theme="0"/>
        </patternFill>
      </fill>
    </dxf>
    <dxf>
      <font>
        <b/>
        <i val="0"/>
        <color theme="4" tint="-0.499984740745262"/>
      </font>
      <fill>
        <patternFill>
          <fgColor theme="4" tint="-0.499984740745262"/>
          <bgColor theme="4" tint="-0.499984740745262"/>
        </patternFill>
      </fill>
    </dxf>
    <dxf>
      <font>
        <color theme="4" tint="-0.499984740745262"/>
      </font>
      <fill>
        <patternFill>
          <bgColor theme="4" tint="-0.499984740745262"/>
        </patternFill>
      </fill>
    </dxf>
    <dxf>
      <border>
        <left style="thin">
          <color theme="1"/>
        </left>
        <right style="thin">
          <color theme="1"/>
        </right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left style="thin">
          <color theme="1"/>
        </left>
        <right style="thin">
          <color theme="1"/>
        </right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left style="thin">
          <color theme="1"/>
        </left>
        <right style="thin">
          <color theme="1"/>
        </right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font>
        <color theme="0"/>
      </font>
      <fill>
        <patternFill>
          <bgColor theme="4" tint="-0.499984740745262"/>
        </patternFill>
      </fill>
    </dxf>
    <dxf>
      <font>
        <b/>
        <i val="0"/>
        <color theme="0"/>
      </font>
      <fill>
        <patternFill>
          <bgColor theme="4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</font>
      <fill>
        <patternFill>
          <bgColor rgb="FFC00000"/>
        </patternFill>
      </fill>
    </dxf>
  </dxfs>
  <tableStyles count="0" defaultTableStyle="TableStyleMedium9" defaultPivotStyle="PivotStyleLight16"/>
  <colors>
    <mruColors>
      <color rgb="FF7DF371"/>
      <color rgb="FF6699FF"/>
      <color rgb="FFFFFFCC"/>
      <color rgb="FFCCCC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457762</xdr:colOff>
      <xdr:row>0</xdr:row>
      <xdr:rowOff>168088</xdr:rowOff>
    </xdr:from>
    <xdr:to>
      <xdr:col>15</xdr:col>
      <xdr:colOff>1680</xdr:colOff>
      <xdr:row>0</xdr:row>
      <xdr:rowOff>453838</xdr:rowOff>
    </xdr:to>
    <xdr:pic>
      <xdr:nvPicPr>
        <xdr:cNvPr id="205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35733" y="168088"/>
          <a:ext cx="2289359" cy="2857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33</xdr:col>
      <xdr:colOff>209549</xdr:colOff>
      <xdr:row>24</xdr:row>
      <xdr:rowOff>182300</xdr:rowOff>
    </xdr:from>
    <xdr:ext cx="188359" cy="45719"/>
    <xdr:sp macro="" textlink="">
      <xdr:nvSpPr>
        <xdr:cNvPr id="6" name="TextBox 5"/>
        <xdr:cNvSpPr txBox="1"/>
      </xdr:nvSpPr>
      <xdr:spPr>
        <a:xfrm rot="16200000">
          <a:off x="14330244" y="3120880"/>
          <a:ext cx="45719" cy="188359"/>
        </a:xfrm>
        <a:prstGeom prst="rect">
          <a:avLst/>
        </a:prstGeom>
        <a:solidFill>
          <a:sysClr val="window" lastClr="FFFFFF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prstTxWarp prst="textWave1">
            <a:avLst/>
          </a:prstTxWarp>
          <a:sp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endParaRPr lang="en-US" sz="11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</a:endParaRPr>
        </a:p>
      </xdr:txBody>
    </xdr:sp>
    <xdr:clientData/>
  </xdr:oneCellAnchor>
  <xdr:twoCellAnchor>
    <xdr:from>
      <xdr:col>2</xdr:col>
      <xdr:colOff>142875</xdr:colOff>
      <xdr:row>21</xdr:row>
      <xdr:rowOff>57150</xdr:rowOff>
    </xdr:from>
    <xdr:to>
      <xdr:col>3</xdr:col>
      <xdr:colOff>295275</xdr:colOff>
      <xdr:row>23</xdr:row>
      <xdr:rowOff>0</xdr:rowOff>
    </xdr:to>
    <xdr:sp macro="" textlink="">
      <xdr:nvSpPr>
        <xdr:cNvPr id="30" name="Rounded Rectangle 29"/>
        <xdr:cNvSpPr/>
      </xdr:nvSpPr>
      <xdr:spPr>
        <a:xfrm>
          <a:off x="142875" y="2495550"/>
          <a:ext cx="762000" cy="323850"/>
        </a:xfrm>
        <a:prstGeom prst="roundRect">
          <a:avLst/>
        </a:prstGeom>
        <a:solidFill>
          <a:schemeClr val="bg2"/>
        </a:solidFill>
        <a:ln w="63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sz="1100">
              <a:solidFill>
                <a:schemeClr val="tx1"/>
              </a:solidFill>
            </a:rPr>
            <a:t>Quant</a:t>
          </a:r>
        </a:p>
      </xdr:txBody>
    </xdr:sp>
    <xdr:clientData/>
  </xdr:twoCellAnchor>
  <xdr:twoCellAnchor>
    <xdr:from>
      <xdr:col>2</xdr:col>
      <xdr:colOff>142875</xdr:colOff>
      <xdr:row>23</xdr:row>
      <xdr:rowOff>57150</xdr:rowOff>
    </xdr:from>
    <xdr:to>
      <xdr:col>3</xdr:col>
      <xdr:colOff>295275</xdr:colOff>
      <xdr:row>24</xdr:row>
      <xdr:rowOff>190500</xdr:rowOff>
    </xdr:to>
    <xdr:sp macro="" textlink="">
      <xdr:nvSpPr>
        <xdr:cNvPr id="31" name="Rounded Rectangle 30"/>
        <xdr:cNvSpPr/>
      </xdr:nvSpPr>
      <xdr:spPr>
        <a:xfrm>
          <a:off x="142875" y="2876550"/>
          <a:ext cx="762000" cy="323850"/>
        </a:xfrm>
        <a:prstGeom prst="roundRect">
          <a:avLst/>
        </a:prstGeom>
        <a:solidFill>
          <a:schemeClr val="bg2"/>
        </a:solidFill>
        <a:ln w="63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sz="1100">
              <a:solidFill>
                <a:schemeClr val="tx1"/>
              </a:solidFill>
            </a:rPr>
            <a:t>FMP</a:t>
          </a:r>
        </a:p>
      </xdr:txBody>
    </xdr:sp>
    <xdr:clientData/>
  </xdr:twoCellAnchor>
  <xdr:twoCellAnchor>
    <xdr:from>
      <xdr:col>2</xdr:col>
      <xdr:colOff>142875</xdr:colOff>
      <xdr:row>25</xdr:row>
      <xdr:rowOff>47625</xdr:rowOff>
    </xdr:from>
    <xdr:to>
      <xdr:col>3</xdr:col>
      <xdr:colOff>295275</xdr:colOff>
      <xdr:row>27</xdr:row>
      <xdr:rowOff>0</xdr:rowOff>
    </xdr:to>
    <xdr:sp macro="" textlink="">
      <xdr:nvSpPr>
        <xdr:cNvPr id="32" name="Rounded Rectangle 31"/>
        <xdr:cNvSpPr/>
      </xdr:nvSpPr>
      <xdr:spPr>
        <a:xfrm>
          <a:off x="142875" y="3257550"/>
          <a:ext cx="762000" cy="323850"/>
        </a:xfrm>
        <a:prstGeom prst="roundRect">
          <a:avLst/>
        </a:prstGeom>
        <a:solidFill>
          <a:schemeClr val="bg2"/>
        </a:solidFill>
        <a:ln w="63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sz="1100">
              <a:solidFill>
                <a:schemeClr val="tx1"/>
              </a:solidFill>
            </a:rPr>
            <a:t>VAR</a:t>
          </a:r>
        </a:p>
      </xdr:txBody>
    </xdr:sp>
    <xdr:clientData/>
  </xdr:twoCellAnchor>
  <xdr:twoCellAnchor>
    <xdr:from>
      <xdr:col>2</xdr:col>
      <xdr:colOff>142875</xdr:colOff>
      <xdr:row>27</xdr:row>
      <xdr:rowOff>47625</xdr:rowOff>
    </xdr:from>
    <xdr:to>
      <xdr:col>3</xdr:col>
      <xdr:colOff>266700</xdr:colOff>
      <xdr:row>28</xdr:row>
      <xdr:rowOff>180975</xdr:rowOff>
    </xdr:to>
    <xdr:sp macro="" textlink="">
      <xdr:nvSpPr>
        <xdr:cNvPr id="33" name="Rounded Rectangle 32"/>
        <xdr:cNvSpPr/>
      </xdr:nvSpPr>
      <xdr:spPr>
        <a:xfrm>
          <a:off x="512669" y="4922184"/>
          <a:ext cx="728943" cy="323850"/>
        </a:xfrm>
        <a:prstGeom prst="roundRect">
          <a:avLst/>
        </a:prstGeom>
        <a:solidFill>
          <a:schemeClr val="bg2"/>
        </a:solidFill>
        <a:ln w="63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sz="1100">
              <a:solidFill>
                <a:schemeClr val="tx1"/>
              </a:solidFill>
            </a:rPr>
            <a:t>Portfolio Theory</a:t>
          </a:r>
        </a:p>
      </xdr:txBody>
    </xdr:sp>
    <xdr:clientData/>
  </xdr:twoCellAnchor>
  <xdr:twoCellAnchor>
    <xdr:from>
      <xdr:col>3</xdr:col>
      <xdr:colOff>295275</xdr:colOff>
      <xdr:row>21</xdr:row>
      <xdr:rowOff>180975</xdr:rowOff>
    </xdr:from>
    <xdr:to>
      <xdr:col>4</xdr:col>
      <xdr:colOff>95250</xdr:colOff>
      <xdr:row>22</xdr:row>
      <xdr:rowOff>104775</xdr:rowOff>
    </xdr:to>
    <xdr:cxnSp macro="">
      <xdr:nvCxnSpPr>
        <xdr:cNvPr id="40" name="Elbow Connector 39"/>
        <xdr:cNvCxnSpPr/>
      </xdr:nvCxnSpPr>
      <xdr:spPr>
        <a:xfrm>
          <a:off x="904875" y="2619375"/>
          <a:ext cx="266700" cy="114300"/>
        </a:xfrm>
        <a:prstGeom prst="bentConnector3">
          <a:avLst>
            <a:gd name="adj1" fmla="val 50000"/>
          </a:avLst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295275</xdr:colOff>
      <xdr:row>24</xdr:row>
      <xdr:rowOff>9525</xdr:rowOff>
    </xdr:from>
    <xdr:to>
      <xdr:col>4</xdr:col>
      <xdr:colOff>95250</xdr:colOff>
      <xdr:row>24</xdr:row>
      <xdr:rowOff>123825</xdr:rowOff>
    </xdr:to>
    <xdr:cxnSp macro="">
      <xdr:nvCxnSpPr>
        <xdr:cNvPr id="41" name="Elbow Connector 40"/>
        <xdr:cNvCxnSpPr/>
      </xdr:nvCxnSpPr>
      <xdr:spPr>
        <a:xfrm>
          <a:off x="904875" y="3019425"/>
          <a:ext cx="266700" cy="114300"/>
        </a:xfrm>
        <a:prstGeom prst="bentConnector3">
          <a:avLst>
            <a:gd name="adj1" fmla="val 50000"/>
          </a:avLst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304800</xdr:colOff>
      <xdr:row>25</xdr:row>
      <xdr:rowOff>171450</xdr:rowOff>
    </xdr:from>
    <xdr:to>
      <xdr:col>4</xdr:col>
      <xdr:colOff>104775</xdr:colOff>
      <xdr:row>26</xdr:row>
      <xdr:rowOff>104775</xdr:rowOff>
    </xdr:to>
    <xdr:cxnSp macro="">
      <xdr:nvCxnSpPr>
        <xdr:cNvPr id="42" name="Elbow Connector 41"/>
        <xdr:cNvCxnSpPr/>
      </xdr:nvCxnSpPr>
      <xdr:spPr>
        <a:xfrm>
          <a:off x="1279712" y="4676215"/>
          <a:ext cx="270622" cy="112619"/>
        </a:xfrm>
        <a:prstGeom prst="bentConnector3">
          <a:avLst>
            <a:gd name="adj1" fmla="val 50000"/>
          </a:avLst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295275</xdr:colOff>
      <xdr:row>28</xdr:row>
      <xdr:rowOff>0</xdr:rowOff>
    </xdr:from>
    <xdr:to>
      <xdr:col>4</xdr:col>
      <xdr:colOff>95250</xdr:colOff>
      <xdr:row>28</xdr:row>
      <xdr:rowOff>114300</xdr:rowOff>
    </xdr:to>
    <xdr:cxnSp macro="">
      <xdr:nvCxnSpPr>
        <xdr:cNvPr id="43" name="Elbow Connector 42"/>
        <xdr:cNvCxnSpPr/>
      </xdr:nvCxnSpPr>
      <xdr:spPr>
        <a:xfrm>
          <a:off x="904875" y="3771900"/>
          <a:ext cx="266700" cy="114300"/>
        </a:xfrm>
        <a:prstGeom prst="bentConnector3">
          <a:avLst>
            <a:gd name="adj1" fmla="val 50000"/>
          </a:avLst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15</xdr:col>
      <xdr:colOff>123264</xdr:colOff>
      <xdr:row>1</xdr:row>
      <xdr:rowOff>134470</xdr:rowOff>
    </xdr:from>
    <xdr:to>
      <xdr:col>26</xdr:col>
      <xdr:colOff>145675</xdr:colOff>
      <xdr:row>3</xdr:row>
      <xdr:rowOff>39220</xdr:rowOff>
    </xdr:to>
    <xdr:pic>
      <xdr:nvPicPr>
        <xdr:cNvPr id="1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64088" y="324970"/>
          <a:ext cx="2308411" cy="2857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RISTINE/AppData/Local/Temp/Temp1_gantt-chart-project-management-template.zip/gantt-chart-project-management-template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antt Chart Template"/>
      <sheetName val="Legend"/>
    </sheetNames>
    <sheetDataSet>
      <sheetData sheetId="0"/>
      <sheetData sheetId="1">
        <row r="3">
          <cell r="B3" t="str">
            <v>Planned</v>
          </cell>
          <cell r="D3" t="str">
            <v>█</v>
          </cell>
        </row>
        <row r="4">
          <cell r="B4" t="str">
            <v>Actual</v>
          </cell>
          <cell r="D4" t="str">
            <v>↓</v>
          </cell>
        </row>
        <row r="5">
          <cell r="D5" t="str">
            <v>•</v>
          </cell>
        </row>
        <row r="6">
          <cell r="D6" t="str">
            <v xml:space="preserve">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edupristin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43"/>
  <sheetViews>
    <sheetView tabSelected="1" zoomScale="85" zoomScaleNormal="85" workbookViewId="0">
      <selection activeCell="L4" sqref="L4"/>
    </sheetView>
  </sheetViews>
  <sheetFormatPr defaultColWidth="0" defaultRowHeight="15" zeroHeight="1"/>
  <cols>
    <col min="1" max="1" width="6" style="109" customWidth="1"/>
    <col min="2" max="2" width="9.140625" style="109" customWidth="1"/>
    <col min="3" max="3" width="5.7109375" style="109" customWidth="1"/>
    <col min="4" max="4" width="1" style="109" customWidth="1"/>
    <col min="5" max="5" width="10" style="109" customWidth="1"/>
    <col min="6" max="6" width="10.42578125" style="109" customWidth="1"/>
    <col min="7" max="7" width="10" style="109" customWidth="1"/>
    <col min="8" max="8" width="9.140625" style="109" customWidth="1"/>
    <col min="9" max="9" width="8.5703125" style="109" customWidth="1"/>
    <col min="10" max="10" width="9.140625" style="109" customWidth="1"/>
    <col min="11" max="11" width="8" style="109" customWidth="1"/>
    <col min="12" max="12" width="12.28515625" style="109" customWidth="1"/>
    <col min="13" max="13" width="0.85546875" style="109" customWidth="1"/>
    <col min="14" max="14" width="9.85546875" style="109" customWidth="1"/>
    <col min="15" max="15" width="10.140625" style="109" customWidth="1"/>
    <col min="16" max="16" width="1.42578125" style="134" customWidth="1"/>
    <col min="17" max="31" width="9.140625" style="109" hidden="1" customWidth="1"/>
    <col min="32" max="16384" width="9.140625" style="109" hidden="1"/>
  </cols>
  <sheetData>
    <row r="1" spans="1:30" s="132" customFormat="1" ht="49.5" customHeight="1">
      <c r="A1" s="129"/>
      <c r="B1" s="130" t="s">
        <v>86</v>
      </c>
      <c r="C1" s="129"/>
      <c r="D1" s="129"/>
      <c r="E1" s="110">
        <v>41412</v>
      </c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31"/>
    </row>
    <row r="2" spans="1:30" s="134" customFormat="1" ht="5.25" customHeight="1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150"/>
      <c r="M2" s="48"/>
      <c r="N2" s="48"/>
      <c r="O2" s="48"/>
      <c r="P2" s="133"/>
    </row>
    <row r="3" spans="1:30" s="134" customFormat="1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133"/>
      <c r="X3" s="134" t="s">
        <v>77</v>
      </c>
      <c r="Y3" s="134" t="s">
        <v>2</v>
      </c>
      <c r="Z3" s="134" t="s">
        <v>76</v>
      </c>
      <c r="AA3" s="135" t="s">
        <v>5</v>
      </c>
      <c r="AB3" s="135" t="s">
        <v>6</v>
      </c>
      <c r="AC3" s="135" t="s">
        <v>3</v>
      </c>
      <c r="AD3" s="135" t="s">
        <v>9</v>
      </c>
    </row>
    <row r="4" spans="1:30" s="134" customFormat="1" ht="15" customHeight="1">
      <c r="A4" s="48"/>
      <c r="B4" s="136" t="s">
        <v>0</v>
      </c>
      <c r="C4" s="48"/>
      <c r="D4" s="48"/>
      <c r="E4" s="48"/>
      <c r="F4" s="48" t="s">
        <v>44</v>
      </c>
      <c r="G4" s="48"/>
      <c r="H4" s="48" t="s">
        <v>45</v>
      </c>
      <c r="I4" s="48"/>
      <c r="J4" s="48"/>
      <c r="K4" s="137" t="s">
        <v>67</v>
      </c>
      <c r="L4" s="108"/>
      <c r="M4" s="48"/>
      <c r="N4" s="48"/>
      <c r="O4" s="48"/>
      <c r="P4" s="133"/>
      <c r="X4" s="134" t="s">
        <v>38</v>
      </c>
      <c r="Y4" s="134">
        <v>20</v>
      </c>
      <c r="Z4" s="134">
        <v>1</v>
      </c>
      <c r="AA4" s="135" t="s">
        <v>16</v>
      </c>
      <c r="AB4" s="135" t="s">
        <v>42</v>
      </c>
      <c r="AC4" s="135" t="s">
        <v>10</v>
      </c>
      <c r="AD4" s="138" t="s">
        <v>26</v>
      </c>
    </row>
    <row r="5" spans="1:30" ht="15" customHeight="1">
      <c r="A5" s="48"/>
      <c r="B5" s="48"/>
      <c r="C5" s="139" t="s">
        <v>1</v>
      </c>
      <c r="D5" s="139"/>
      <c r="E5" s="161"/>
      <c r="F5" s="162"/>
      <c r="G5" s="159"/>
      <c r="H5" s="163"/>
      <c r="I5" s="108"/>
      <c r="J5" s="114"/>
      <c r="K5" s="48"/>
      <c r="L5" s="139" t="s">
        <v>62</v>
      </c>
      <c r="M5" s="48"/>
      <c r="N5" s="159" t="s">
        <v>17</v>
      </c>
      <c r="O5" s="163"/>
      <c r="P5" s="133"/>
      <c r="X5" s="115">
        <f>ROUND(AVERAGE(E17:E21),0)</f>
        <v>3</v>
      </c>
      <c r="Y5" s="109">
        <v>21</v>
      </c>
      <c r="Z5" s="109">
        <v>2</v>
      </c>
      <c r="AA5" s="111" t="s">
        <v>17</v>
      </c>
      <c r="AB5" s="111" t="s">
        <v>21</v>
      </c>
      <c r="AC5" s="111" t="s">
        <v>11</v>
      </c>
      <c r="AD5" s="112" t="s">
        <v>25</v>
      </c>
    </row>
    <row r="6" spans="1:30" ht="15" customHeight="1">
      <c r="A6" s="48"/>
      <c r="B6" s="48"/>
      <c r="C6" s="139" t="s">
        <v>2</v>
      </c>
      <c r="D6" s="139"/>
      <c r="E6" s="116">
        <v>56</v>
      </c>
      <c r="F6" s="117" t="s">
        <v>8</v>
      </c>
      <c r="G6" s="118"/>
      <c r="H6" s="108"/>
      <c r="I6" s="108"/>
      <c r="J6" s="108"/>
      <c r="K6" s="48"/>
      <c r="L6" s="139" t="s">
        <v>6</v>
      </c>
      <c r="M6" s="48"/>
      <c r="N6" s="159" t="s">
        <v>10</v>
      </c>
      <c r="O6" s="163"/>
      <c r="P6" s="133"/>
      <c r="X6" s="109" t="s">
        <v>39</v>
      </c>
      <c r="Y6" s="109">
        <v>22</v>
      </c>
      <c r="Z6" s="109">
        <v>3</v>
      </c>
      <c r="AA6" s="111" t="s">
        <v>18</v>
      </c>
      <c r="AB6" s="111" t="s">
        <v>10</v>
      </c>
      <c r="AC6" s="111" t="s">
        <v>12</v>
      </c>
      <c r="AD6" s="112" t="s">
        <v>24</v>
      </c>
    </row>
    <row r="7" spans="1:30" ht="15" customHeight="1">
      <c r="A7" s="48"/>
      <c r="B7" s="48"/>
      <c r="C7" s="139" t="s">
        <v>65</v>
      </c>
      <c r="D7" s="139"/>
      <c r="E7" s="159"/>
      <c r="F7" s="164"/>
      <c r="G7" s="108"/>
      <c r="H7" s="108"/>
      <c r="I7" s="108"/>
      <c r="J7" s="108"/>
      <c r="K7" s="137" t="s">
        <v>31</v>
      </c>
      <c r="L7" s="48"/>
      <c r="M7" s="48"/>
      <c r="N7" s="119"/>
      <c r="O7" s="119"/>
      <c r="P7" s="133"/>
      <c r="X7" s="115">
        <f>ROUND(AVERAGE(E24:E28),0)</f>
        <v>1</v>
      </c>
      <c r="Y7" s="109">
        <v>23</v>
      </c>
      <c r="Z7" s="109">
        <v>4</v>
      </c>
      <c r="AA7" s="111" t="s">
        <v>19</v>
      </c>
      <c r="AB7" s="111" t="s">
        <v>43</v>
      </c>
      <c r="AC7" s="111" t="s">
        <v>13</v>
      </c>
      <c r="AD7" s="112" t="s">
        <v>23</v>
      </c>
    </row>
    <row r="8" spans="1:30" ht="15" customHeight="1">
      <c r="A8" s="48"/>
      <c r="B8" s="48"/>
      <c r="C8" s="139" t="s">
        <v>66</v>
      </c>
      <c r="D8" s="139"/>
      <c r="E8" s="165"/>
      <c r="F8" s="166"/>
      <c r="G8" s="166"/>
      <c r="H8" s="163"/>
      <c r="I8" s="108"/>
      <c r="J8" s="120"/>
      <c r="K8" s="48"/>
      <c r="L8" s="139" t="s">
        <v>30</v>
      </c>
      <c r="M8" s="48"/>
      <c r="N8" s="159" t="s">
        <v>11</v>
      </c>
      <c r="O8" s="163"/>
      <c r="P8" s="133"/>
      <c r="X8" s="109" t="s">
        <v>40</v>
      </c>
      <c r="Y8" s="109">
        <v>24</v>
      </c>
      <c r="Z8" s="109">
        <v>5</v>
      </c>
      <c r="AA8" s="111" t="s">
        <v>20</v>
      </c>
      <c r="AB8" s="111" t="s">
        <v>20</v>
      </c>
      <c r="AC8" s="111" t="s">
        <v>14</v>
      </c>
      <c r="AD8" s="112" t="s">
        <v>22</v>
      </c>
    </row>
    <row r="9" spans="1:30" ht="15" customHeight="1">
      <c r="A9" s="48"/>
      <c r="B9" s="48"/>
      <c r="C9" s="139" t="s">
        <v>61</v>
      </c>
      <c r="D9" s="139"/>
      <c r="E9" s="159"/>
      <c r="F9" s="166"/>
      <c r="G9" s="166"/>
      <c r="H9" s="163"/>
      <c r="I9" s="108"/>
      <c r="J9" s="120"/>
      <c r="K9" s="48"/>
      <c r="L9" s="139" t="s">
        <v>4</v>
      </c>
      <c r="M9" s="48"/>
      <c r="N9" s="159" t="s">
        <v>63</v>
      </c>
      <c r="O9" s="160"/>
      <c r="P9" s="133"/>
      <c r="X9" s="115">
        <f>ROUND(AVERAGE(N17:N21),0)</f>
        <v>5</v>
      </c>
      <c r="Y9" s="109">
        <v>25</v>
      </c>
      <c r="AA9" s="111" t="s">
        <v>15</v>
      </c>
      <c r="AB9" s="111" t="s">
        <v>15</v>
      </c>
      <c r="AC9" s="111" t="s">
        <v>15</v>
      </c>
      <c r="AD9" s="121" t="s">
        <v>63</v>
      </c>
    </row>
    <row r="10" spans="1:30">
      <c r="A10" s="48"/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133"/>
      <c r="X10" s="109" t="s">
        <v>41</v>
      </c>
      <c r="Y10" s="109">
        <v>26</v>
      </c>
    </row>
    <row r="11" spans="1:30">
      <c r="A11" s="48"/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61"/>
      <c r="O11" s="48"/>
      <c r="P11" s="133"/>
      <c r="X11" s="115">
        <f>ROUND(AVERAGE(N24:N28),0)</f>
        <v>1</v>
      </c>
      <c r="Y11" s="109">
        <v>27</v>
      </c>
    </row>
    <row r="12" spans="1:30" ht="18.75">
      <c r="A12" s="48"/>
      <c r="B12" s="137" t="s">
        <v>7</v>
      </c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133"/>
      <c r="Y12" s="109">
        <v>28</v>
      </c>
    </row>
    <row r="13" spans="1:30">
      <c r="A13" s="48"/>
      <c r="B13" s="140" t="s">
        <v>82</v>
      </c>
      <c r="C13" s="48"/>
      <c r="D13" s="48"/>
      <c r="E13" s="108"/>
      <c r="F13" s="108"/>
      <c r="G13" s="108"/>
      <c r="H13" s="141"/>
      <c r="I13" s="48"/>
      <c r="J13" s="48"/>
      <c r="K13" s="48"/>
      <c r="L13" s="48"/>
      <c r="M13" s="48"/>
      <c r="N13" s="48"/>
      <c r="O13" s="48"/>
      <c r="P13" s="133"/>
      <c r="Y13" s="109">
        <v>29</v>
      </c>
    </row>
    <row r="14" spans="1:30" ht="15.75">
      <c r="A14" s="48"/>
      <c r="B14" s="142" t="s">
        <v>83</v>
      </c>
      <c r="C14" s="48"/>
      <c r="D14" s="48"/>
      <c r="E14" s="108"/>
      <c r="F14" s="108"/>
      <c r="G14" s="122">
        <v>40940</v>
      </c>
      <c r="H14" s="48"/>
      <c r="I14" s="48"/>
      <c r="J14" s="48"/>
      <c r="K14" s="48"/>
      <c r="L14" s="48"/>
      <c r="M14" s="48"/>
      <c r="N14" s="48"/>
      <c r="O14" s="48"/>
      <c r="P14" s="133"/>
      <c r="Y14" s="109">
        <v>30</v>
      </c>
    </row>
    <row r="15" spans="1:30" ht="15.75">
      <c r="A15" s="48"/>
      <c r="B15" s="143"/>
      <c r="C15" s="48"/>
      <c r="D15" s="48"/>
      <c r="E15" s="108"/>
      <c r="F15" s="108"/>
      <c r="G15" s="108"/>
      <c r="H15" s="48"/>
      <c r="I15" s="48"/>
      <c r="J15" s="48"/>
      <c r="K15" s="48"/>
      <c r="L15" s="48"/>
      <c r="M15" s="48"/>
      <c r="N15" s="48"/>
      <c r="O15" s="48"/>
      <c r="P15" s="133"/>
      <c r="Y15" s="109">
        <v>31</v>
      </c>
    </row>
    <row r="16" spans="1:30">
      <c r="A16" s="48"/>
      <c r="B16" s="56" t="s">
        <v>84</v>
      </c>
      <c r="C16" s="48"/>
      <c r="D16" s="48"/>
      <c r="E16" s="108"/>
      <c r="F16" s="108"/>
      <c r="G16" s="48"/>
      <c r="H16" s="48"/>
      <c r="I16" s="48"/>
      <c r="J16" s="48"/>
      <c r="K16" s="56" t="s">
        <v>85</v>
      </c>
      <c r="L16" s="48"/>
      <c r="M16" s="48"/>
      <c r="N16" s="48"/>
      <c r="O16" s="48"/>
      <c r="P16" s="133"/>
      <c r="Y16" s="109">
        <v>32</v>
      </c>
    </row>
    <row r="17" spans="1:25" ht="15" customHeight="1">
      <c r="A17" s="48"/>
      <c r="B17" s="48"/>
      <c r="C17" s="139" t="s">
        <v>64</v>
      </c>
      <c r="D17" s="139"/>
      <c r="E17" s="123">
        <v>1</v>
      </c>
      <c r="F17" s="167">
        <f>ROUND(AVERAGE(E17:E21),0)</f>
        <v>3</v>
      </c>
      <c r="G17" s="48"/>
      <c r="H17" s="48"/>
      <c r="I17" s="48"/>
      <c r="J17" s="48"/>
      <c r="K17" s="48"/>
      <c r="L17" s="139" t="s">
        <v>71</v>
      </c>
      <c r="M17" s="139"/>
      <c r="N17" s="123">
        <v>5</v>
      </c>
      <c r="O17" s="168">
        <f>ROUND(AVERAGE(N17:N21),0)</f>
        <v>5</v>
      </c>
      <c r="P17" s="133"/>
      <c r="Y17" s="109">
        <v>33</v>
      </c>
    </row>
    <row r="18" spans="1:25" ht="15" customHeight="1">
      <c r="A18" s="48"/>
      <c r="B18" s="48"/>
      <c r="C18" s="144" t="s">
        <v>28</v>
      </c>
      <c r="D18" s="144"/>
      <c r="E18" s="124">
        <v>1</v>
      </c>
      <c r="F18" s="167"/>
      <c r="G18" s="48"/>
      <c r="H18" s="48"/>
      <c r="I18" s="48"/>
      <c r="J18" s="48"/>
      <c r="K18" s="48"/>
      <c r="L18" s="139" t="s">
        <v>69</v>
      </c>
      <c r="M18" s="139"/>
      <c r="N18" s="125">
        <v>5</v>
      </c>
      <c r="O18" s="168"/>
      <c r="P18" s="133"/>
      <c r="Y18" s="109">
        <v>34</v>
      </c>
    </row>
    <row r="19" spans="1:25" ht="15" customHeight="1">
      <c r="A19" s="48"/>
      <c r="B19" s="48"/>
      <c r="C19" s="144" t="s">
        <v>29</v>
      </c>
      <c r="D19" s="144"/>
      <c r="E19" s="124">
        <v>5</v>
      </c>
      <c r="F19" s="167"/>
      <c r="G19" s="48"/>
      <c r="H19" s="48"/>
      <c r="I19" s="48"/>
      <c r="J19" s="48"/>
      <c r="K19" s="48"/>
      <c r="L19" s="139" t="s">
        <v>70</v>
      </c>
      <c r="M19" s="139"/>
      <c r="N19" s="123">
        <v>5</v>
      </c>
      <c r="O19" s="168"/>
      <c r="P19" s="133"/>
      <c r="Y19" s="109">
        <v>35</v>
      </c>
    </row>
    <row r="20" spans="1:25" ht="15" customHeight="1">
      <c r="A20" s="48"/>
      <c r="B20" s="48"/>
      <c r="C20" s="144" t="s">
        <v>27</v>
      </c>
      <c r="D20" s="144"/>
      <c r="E20" s="124">
        <v>5</v>
      </c>
      <c r="F20" s="167"/>
      <c r="G20" s="48"/>
      <c r="H20" s="48"/>
      <c r="I20" s="48"/>
      <c r="J20" s="48"/>
      <c r="K20" s="48"/>
      <c r="L20" s="139" t="s">
        <v>68</v>
      </c>
      <c r="M20" s="139"/>
      <c r="N20" s="124">
        <v>5</v>
      </c>
      <c r="O20" s="168"/>
      <c r="P20" s="133"/>
      <c r="Y20" s="109">
        <v>36</v>
      </c>
    </row>
    <row r="21" spans="1:25" ht="15" customHeight="1">
      <c r="A21" s="145"/>
      <c r="B21" s="145"/>
      <c r="C21" s="144" t="s">
        <v>32</v>
      </c>
      <c r="D21" s="144"/>
      <c r="E21" s="127">
        <v>3</v>
      </c>
      <c r="F21" s="167"/>
      <c r="G21" s="48"/>
      <c r="H21" s="48"/>
      <c r="I21" s="48"/>
      <c r="J21" s="48"/>
      <c r="K21" s="48"/>
      <c r="L21" s="139" t="s">
        <v>46</v>
      </c>
      <c r="M21" s="139"/>
      <c r="N21" s="124">
        <v>5</v>
      </c>
      <c r="O21" s="168"/>
      <c r="P21" s="133"/>
      <c r="Q21" s="108"/>
      <c r="R21" s="108"/>
      <c r="S21" s="108"/>
      <c r="T21" s="108"/>
      <c r="U21" s="108"/>
      <c r="V21" s="108"/>
      <c r="W21" s="108"/>
      <c r="Y21" s="109">
        <v>38</v>
      </c>
    </row>
    <row r="22" spans="1:25">
      <c r="A22" s="145"/>
      <c r="B22" s="145"/>
      <c r="C22" s="144"/>
      <c r="D22" s="144"/>
      <c r="E22" s="126"/>
      <c r="F22" s="108"/>
      <c r="G22" s="48"/>
      <c r="H22" s="48"/>
      <c r="I22" s="48"/>
      <c r="J22" s="48"/>
      <c r="K22" s="48"/>
      <c r="L22" s="139"/>
      <c r="M22" s="139"/>
      <c r="N22" s="108"/>
      <c r="O22" s="113"/>
      <c r="P22" s="133"/>
      <c r="Q22" s="108"/>
      <c r="R22" s="108"/>
      <c r="S22" s="108"/>
      <c r="T22" s="108"/>
      <c r="U22" s="108"/>
      <c r="V22" s="108"/>
      <c r="W22" s="108"/>
      <c r="Y22" s="109">
        <v>39</v>
      </c>
    </row>
    <row r="23" spans="1:25">
      <c r="A23" s="48"/>
      <c r="B23" s="56" t="s">
        <v>88</v>
      </c>
      <c r="C23" s="48"/>
      <c r="D23" s="48"/>
      <c r="E23" s="108"/>
      <c r="F23" s="108"/>
      <c r="G23" s="48"/>
      <c r="H23" s="48"/>
      <c r="I23" s="48"/>
      <c r="J23" s="48"/>
      <c r="K23" s="56" t="s">
        <v>41</v>
      </c>
      <c r="L23" s="48"/>
      <c r="M23" s="48"/>
      <c r="N23" s="108"/>
      <c r="O23" s="108"/>
      <c r="P23" s="133"/>
      <c r="Y23" s="109">
        <v>40</v>
      </c>
    </row>
    <row r="24" spans="1:25">
      <c r="A24" s="48"/>
      <c r="B24" s="48"/>
      <c r="C24" s="144" t="s">
        <v>33</v>
      </c>
      <c r="D24" s="144"/>
      <c r="E24" s="123">
        <v>1</v>
      </c>
      <c r="F24" s="157">
        <f>ROUND(AVERAGE(E24:E28),0)</f>
        <v>1</v>
      </c>
      <c r="G24" s="48"/>
      <c r="H24" s="48"/>
      <c r="I24" s="48"/>
      <c r="J24" s="48"/>
      <c r="K24" s="48"/>
      <c r="L24" s="139" t="s">
        <v>75</v>
      </c>
      <c r="M24" s="139"/>
      <c r="N24" s="123">
        <v>1</v>
      </c>
      <c r="O24" s="158">
        <f>ROUND(AVERAGE(N24:N28),0)</f>
        <v>1</v>
      </c>
      <c r="P24" s="133"/>
      <c r="Y24" s="109">
        <v>41</v>
      </c>
    </row>
    <row r="25" spans="1:25">
      <c r="A25" s="48"/>
      <c r="B25" s="48"/>
      <c r="C25" s="144" t="s">
        <v>34</v>
      </c>
      <c r="D25" s="144"/>
      <c r="E25" s="123">
        <v>1</v>
      </c>
      <c r="F25" s="157"/>
      <c r="G25" s="48"/>
      <c r="H25" s="48"/>
      <c r="I25" s="48"/>
      <c r="J25" s="48"/>
      <c r="K25" s="48"/>
      <c r="L25" s="139" t="s">
        <v>73</v>
      </c>
      <c r="M25" s="139"/>
      <c r="N25" s="125">
        <v>1</v>
      </c>
      <c r="O25" s="158"/>
      <c r="P25" s="133"/>
      <c r="Y25" s="109">
        <v>42</v>
      </c>
    </row>
    <row r="26" spans="1:25">
      <c r="A26" s="48"/>
      <c r="B26" s="48"/>
      <c r="C26" s="144" t="s">
        <v>35</v>
      </c>
      <c r="D26" s="144"/>
      <c r="E26" s="123">
        <v>1</v>
      </c>
      <c r="F26" s="157"/>
      <c r="G26" s="48"/>
      <c r="H26" s="48"/>
      <c r="I26" s="48"/>
      <c r="J26" s="48"/>
      <c r="K26" s="48"/>
      <c r="L26" s="139" t="s">
        <v>74</v>
      </c>
      <c r="M26" s="139"/>
      <c r="N26" s="123">
        <v>1</v>
      </c>
      <c r="O26" s="158"/>
      <c r="P26" s="133"/>
      <c r="Y26" s="109">
        <v>43</v>
      </c>
    </row>
    <row r="27" spans="1:25">
      <c r="A27" s="48"/>
      <c r="B27" s="48"/>
      <c r="C27" s="144" t="s">
        <v>36</v>
      </c>
      <c r="D27" s="144"/>
      <c r="E27" s="123">
        <v>1</v>
      </c>
      <c r="F27" s="157"/>
      <c r="G27" s="48"/>
      <c r="H27" s="48"/>
      <c r="I27" s="48"/>
      <c r="J27" s="48"/>
      <c r="K27" s="48"/>
      <c r="L27" s="139" t="s">
        <v>87</v>
      </c>
      <c r="M27" s="48"/>
      <c r="N27" s="123">
        <v>1</v>
      </c>
      <c r="O27" s="158"/>
      <c r="P27" s="133"/>
      <c r="Y27" s="109">
        <v>44</v>
      </c>
    </row>
    <row r="28" spans="1:25">
      <c r="A28" s="48"/>
      <c r="B28" s="48"/>
      <c r="C28" s="144" t="s">
        <v>37</v>
      </c>
      <c r="D28" s="144"/>
      <c r="E28" s="124">
        <v>1</v>
      </c>
      <c r="F28" s="157"/>
      <c r="G28" s="48"/>
      <c r="H28" s="48"/>
      <c r="I28" s="48"/>
      <c r="J28" s="48"/>
      <c r="K28" s="48"/>
      <c r="L28" s="139" t="s">
        <v>72</v>
      </c>
      <c r="M28" s="139"/>
      <c r="N28" s="124">
        <v>1</v>
      </c>
      <c r="O28" s="158"/>
      <c r="P28" s="133"/>
      <c r="Y28" s="109">
        <v>45</v>
      </c>
    </row>
    <row r="29" spans="1:25" ht="31.5" customHeight="1">
      <c r="A29" s="146"/>
      <c r="B29" s="147" t="s">
        <v>81</v>
      </c>
      <c r="C29" s="147"/>
      <c r="D29" s="147"/>
      <c r="E29" s="128"/>
      <c r="F29" s="128"/>
      <c r="G29" s="147"/>
      <c r="H29" s="147"/>
      <c r="I29" s="147"/>
      <c r="J29" s="147"/>
      <c r="K29" s="156" t="s">
        <v>94</v>
      </c>
      <c r="L29" s="156"/>
      <c r="M29" s="156"/>
      <c r="N29" s="156"/>
      <c r="O29" s="156"/>
      <c r="P29" s="133"/>
      <c r="Y29" s="109">
        <v>46</v>
      </c>
    </row>
    <row r="30" spans="1:25" hidden="1">
      <c r="Y30" s="109">
        <v>47</v>
      </c>
    </row>
    <row r="31" spans="1:25" hidden="1">
      <c r="Y31" s="109">
        <v>48</v>
      </c>
    </row>
    <row r="32" spans="1:25" hidden="1">
      <c r="Y32" s="109">
        <v>49</v>
      </c>
    </row>
    <row r="33" spans="25:25" hidden="1">
      <c r="Y33" s="109">
        <v>50</v>
      </c>
    </row>
    <row r="34" spans="25:25" hidden="1">
      <c r="Y34" s="109">
        <v>51</v>
      </c>
    </row>
    <row r="35" spans="25:25" hidden="1">
      <c r="Y35" s="109">
        <v>52</v>
      </c>
    </row>
    <row r="36" spans="25:25" hidden="1">
      <c r="Y36" s="109">
        <v>53</v>
      </c>
    </row>
    <row r="37" spans="25:25" hidden="1">
      <c r="Y37" s="109">
        <v>54</v>
      </c>
    </row>
    <row r="38" spans="25:25" hidden="1">
      <c r="Y38" s="109">
        <v>55</v>
      </c>
    </row>
    <row r="39" spans="25:25" hidden="1">
      <c r="Y39" s="109">
        <v>56</v>
      </c>
    </row>
    <row r="40" spans="25:25" hidden="1">
      <c r="Y40" s="109">
        <v>57</v>
      </c>
    </row>
    <row r="41" spans="25:25" hidden="1">
      <c r="Y41" s="109">
        <v>58</v>
      </c>
    </row>
    <row r="42" spans="25:25" hidden="1">
      <c r="Y42" s="109">
        <v>59</v>
      </c>
    </row>
    <row r="43" spans="25:25" hidden="1">
      <c r="Y43" s="109">
        <v>60</v>
      </c>
    </row>
  </sheetData>
  <sheetProtection password="CF7A" sheet="1" objects="1" scenarios="1" selectLockedCells="1"/>
  <mergeCells count="14">
    <mergeCell ref="K29:O29"/>
    <mergeCell ref="F24:F28"/>
    <mergeCell ref="O24:O28"/>
    <mergeCell ref="N9:O9"/>
    <mergeCell ref="E5:F5"/>
    <mergeCell ref="G5:H5"/>
    <mergeCell ref="E7:F7"/>
    <mergeCell ref="E8:H8"/>
    <mergeCell ref="E9:H9"/>
    <mergeCell ref="N8:O8"/>
    <mergeCell ref="N6:O6"/>
    <mergeCell ref="N5:O5"/>
    <mergeCell ref="F17:F21"/>
    <mergeCell ref="O17:O21"/>
  </mergeCells>
  <dataValidations count="10">
    <dataValidation type="custom" showInputMessage="1" showErrorMessage="1" sqref="F17:F21">
      <formula1>AVERAGE(E17:E21)</formula1>
    </dataValidation>
    <dataValidation type="list" showInputMessage="1" showErrorMessage="1" sqref="N28 E17:E21 N17:N21 N25:N26 E24 E25 E26 E27">
      <formula1>$Z$4:$Z$8</formula1>
    </dataValidation>
    <dataValidation type="list" showInputMessage="1" showErrorMessage="1" sqref="E28">
      <formula1>$Z$4:$Z$8</formula1>
    </dataValidation>
    <dataValidation type="list" showInputMessage="1" showErrorMessage="1" sqref="N24">
      <formula1>$Z$4:$Z$8</formula1>
    </dataValidation>
    <dataValidation type="list" allowBlank="1" showInputMessage="1" showErrorMessage="1" sqref="N27">
      <formula1>$Z$4:$Z$8</formula1>
    </dataValidation>
    <dataValidation type="list" showInputMessage="1" showErrorMessage="1" sqref="N5">
      <formula1>$AA$4:$AA$9</formula1>
    </dataValidation>
    <dataValidation type="list" showInputMessage="1" showErrorMessage="1" sqref="N6">
      <formula1>$AB$4:$AB$9</formula1>
    </dataValidation>
    <dataValidation type="list" showInputMessage="1" showErrorMessage="1" sqref="N8">
      <formula1>$AC$4:$AC$9</formula1>
    </dataValidation>
    <dataValidation type="list" allowBlank="1" showInputMessage="1" showErrorMessage="1" sqref="N9">
      <formula1>$AD$4:$AD$9</formula1>
    </dataValidation>
    <dataValidation type="list" showInputMessage="1" showErrorMessage="1" sqref="E6">
      <formula1>$Y$4:$Y$43</formula1>
    </dataValidation>
  </dataValidations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I50"/>
  <sheetViews>
    <sheetView topLeftCell="A13" zoomScaleNormal="100" workbookViewId="0">
      <selection activeCell="C8" sqref="C8:AA9"/>
    </sheetView>
  </sheetViews>
  <sheetFormatPr defaultColWidth="0" defaultRowHeight="15" zeroHeight="1"/>
  <cols>
    <col min="1" max="1" width="0.7109375" style="24" customWidth="1"/>
    <col min="2" max="2" width="2" style="24" customWidth="1"/>
    <col min="3" max="3" width="9.140625" style="24" customWidth="1"/>
    <col min="4" max="4" width="7" style="24" customWidth="1"/>
    <col min="5" max="5" width="4.5703125" style="24" customWidth="1"/>
    <col min="6" max="6" width="2.28515625" style="24" customWidth="1"/>
    <col min="7" max="7" width="27.7109375" style="24" customWidth="1"/>
    <col min="8" max="8" width="12" style="24" customWidth="1"/>
    <col min="9" max="9" width="6.85546875" style="24" customWidth="1"/>
    <col min="10" max="10" width="3.140625" style="24" customWidth="1"/>
    <col min="11" max="12" width="2.7109375" style="24" customWidth="1"/>
    <col min="13" max="13" width="2.85546875" style="24" customWidth="1"/>
    <col min="14" max="14" width="2.7109375" style="24" customWidth="1"/>
    <col min="15" max="15" width="2.85546875" style="24" customWidth="1"/>
    <col min="16" max="16" width="2.7109375" style="24" customWidth="1"/>
    <col min="17" max="17" width="3" style="24" customWidth="1"/>
    <col min="18" max="18" width="2.7109375" style="24" customWidth="1"/>
    <col min="19" max="19" width="3.28515625" style="24" customWidth="1"/>
    <col min="20" max="21" width="3" style="24" customWidth="1"/>
    <col min="22" max="22" width="3.28515625" style="24" customWidth="1"/>
    <col min="23" max="23" width="3.42578125" style="24" customWidth="1"/>
    <col min="24" max="24" width="3.140625" style="24" customWidth="1"/>
    <col min="25" max="25" width="3.28515625" style="24" customWidth="1"/>
    <col min="26" max="26" width="3.140625" style="24" customWidth="1"/>
    <col min="27" max="27" width="3.28515625" style="24" customWidth="1"/>
    <col min="28" max="28" width="2.42578125" style="24" customWidth="1"/>
    <col min="29" max="16384" width="9.140625" style="24" hidden="1"/>
  </cols>
  <sheetData>
    <row r="1" spans="2:90" ht="6" customHeight="1">
      <c r="G1" s="25"/>
      <c r="H1" s="25"/>
      <c r="I1" s="25"/>
      <c r="J1" s="25"/>
      <c r="K1" s="25"/>
      <c r="L1" s="25"/>
      <c r="M1" s="25"/>
      <c r="N1" s="25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B1" s="24">
        <v>1</v>
      </c>
    </row>
    <row r="2" spans="2:90">
      <c r="B2" s="27"/>
      <c r="C2" s="28"/>
      <c r="D2" s="28"/>
      <c r="E2" s="28"/>
      <c r="F2" s="28"/>
      <c r="G2" s="29"/>
      <c r="H2" s="29"/>
      <c r="I2" s="29"/>
      <c r="J2" s="29"/>
      <c r="K2" s="29"/>
      <c r="L2" s="29"/>
      <c r="M2" s="29"/>
      <c r="N2" s="29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28"/>
      <c r="AB2" s="31"/>
    </row>
    <row r="3" spans="2:90">
      <c r="B3" s="32"/>
      <c r="C3" s="148" t="str">
        <f>" Dear "&amp;Inputs!E5 &amp; ","</f>
        <v xml:space="preserve"> Dear ,</v>
      </c>
      <c r="D3" s="33"/>
      <c r="F3" s="33"/>
      <c r="G3" s="33"/>
      <c r="H3" s="34"/>
      <c r="I3" s="34"/>
      <c r="J3" s="34"/>
      <c r="K3" s="34"/>
      <c r="L3" s="34"/>
      <c r="M3" s="34"/>
      <c r="N3" s="34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3"/>
      <c r="AB3" s="36"/>
    </row>
    <row r="4" spans="2:90" ht="16.5" customHeight="1">
      <c r="B4" s="32"/>
      <c r="C4" s="105" t="str">
        <f>"Greetings from Pristine!"</f>
        <v>Greetings from Pristine!</v>
      </c>
      <c r="D4" s="33"/>
      <c r="E4" s="37"/>
      <c r="F4" s="33"/>
      <c r="G4" s="33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6"/>
    </row>
    <row r="5" spans="2:90" ht="16.5" customHeight="1">
      <c r="B5" s="32"/>
      <c r="C5" s="175" t="str">
        <f>"Given your expected start date of" &amp; TEXT(Inputs!G14, " dd-mm-yy") &amp;", there are approx. "&amp;H18&amp;" weeks remaining for the examination. Your current level of preparation indicates that you would require approx. "&amp;SUM(E23+E25+E27+E29)&amp;" hours of preparation "</f>
        <v xml:space="preserve">Given your expected start date of 01-02-12, there are approx. 67 weeks remaining for the examination. Your current level of preparation indicates that you would require approx. 210 hours of preparation </v>
      </c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75"/>
      <c r="P5" s="175"/>
      <c r="Q5" s="175"/>
      <c r="R5" s="175"/>
      <c r="S5" s="175"/>
      <c r="T5" s="175"/>
      <c r="U5" s="175"/>
      <c r="V5" s="175"/>
      <c r="W5" s="175"/>
      <c r="X5" s="175"/>
      <c r="Y5" s="175"/>
      <c r="Z5" s="175"/>
      <c r="AA5" s="175"/>
      <c r="AB5" s="36"/>
    </row>
    <row r="6" spans="2:90" ht="15" customHeight="1">
      <c r="B6" s="32"/>
      <c r="C6" s="175"/>
      <c r="D6" s="175"/>
      <c r="E6" s="175"/>
      <c r="F6" s="175"/>
      <c r="G6" s="175"/>
      <c r="H6" s="175"/>
      <c r="I6" s="175"/>
      <c r="J6" s="175"/>
      <c r="K6" s="175"/>
      <c r="L6" s="175"/>
      <c r="M6" s="175"/>
      <c r="N6" s="175"/>
      <c r="O6" s="175"/>
      <c r="P6" s="175"/>
      <c r="Q6" s="175"/>
      <c r="R6" s="175"/>
      <c r="S6" s="175"/>
      <c r="T6" s="175"/>
      <c r="U6" s="175"/>
      <c r="V6" s="175"/>
      <c r="W6" s="175"/>
      <c r="X6" s="175"/>
      <c r="Y6" s="175"/>
      <c r="Z6" s="175"/>
      <c r="AA6" s="175"/>
      <c r="AB6" s="36"/>
      <c r="AI6" s="106"/>
      <c r="AJ6" s="106"/>
      <c r="AK6" s="106"/>
      <c r="AL6" s="106"/>
      <c r="AM6" s="106"/>
      <c r="AN6" s="106"/>
      <c r="AO6" s="106"/>
    </row>
    <row r="7" spans="2:90" ht="14.25" customHeight="1">
      <c r="B7" s="32"/>
      <c r="C7" s="33" t="str">
        <f>"(Please note that this is an indicative number and in no way means that this would be sufficient/ necessary). "</f>
        <v xml:space="preserve">(Please note that this is an indicative number and in no way means that this would be sufficient/ necessary). </v>
      </c>
      <c r="D7" s="33"/>
      <c r="E7" s="33"/>
      <c r="F7" s="105"/>
      <c r="G7" s="33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6"/>
      <c r="AI7" s="106"/>
      <c r="AJ7" s="106"/>
      <c r="AM7" s="106"/>
    </row>
    <row r="8" spans="2:90" ht="18" customHeight="1">
      <c r="B8" s="32"/>
      <c r="C8" s="176" t="str">
        <f>"Given the time frame, we recommend that you study in a regular and consistent manner. This would mean, you putting approx. " &amp; W18&amp;" hours of study each week."</f>
        <v>Given the time frame, we recommend that you study in a regular and consistent manner. This would mean, you putting approx. 4 hours of study each week.</v>
      </c>
      <c r="D8" s="176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6"/>
      <c r="Q8" s="176"/>
      <c r="R8" s="176"/>
      <c r="S8" s="176"/>
      <c r="T8" s="176"/>
      <c r="U8" s="176"/>
      <c r="V8" s="176"/>
      <c r="W8" s="176"/>
      <c r="X8" s="176"/>
      <c r="Y8" s="176"/>
      <c r="Z8" s="176"/>
      <c r="AA8" s="176"/>
      <c r="AB8" s="36"/>
      <c r="AF8" s="38"/>
    </row>
    <row r="9" spans="2:90" ht="18" customHeight="1">
      <c r="B9" s="32"/>
      <c r="C9" s="176"/>
      <c r="D9" s="176"/>
      <c r="E9" s="176"/>
      <c r="F9" s="176"/>
      <c r="G9" s="176"/>
      <c r="H9" s="176"/>
      <c r="I9" s="176"/>
      <c r="J9" s="176"/>
      <c r="K9" s="176"/>
      <c r="L9" s="176"/>
      <c r="M9" s="176"/>
      <c r="N9" s="176"/>
      <c r="O9" s="176"/>
      <c r="P9" s="176"/>
      <c r="Q9" s="176"/>
      <c r="R9" s="176"/>
      <c r="S9" s="176"/>
      <c r="T9" s="176"/>
      <c r="U9" s="176"/>
      <c r="V9" s="176"/>
      <c r="W9" s="176"/>
      <c r="X9" s="176"/>
      <c r="Y9" s="176"/>
      <c r="Z9" s="176"/>
      <c r="AA9" s="176"/>
      <c r="AB9" s="36"/>
      <c r="AF9" s="38" t="s">
        <v>92</v>
      </c>
    </row>
    <row r="10" spans="2:90" ht="18.75" customHeight="1">
      <c r="B10" s="32"/>
      <c r="C10" s="176" t="str">
        <f>"Also from our past experience we have found that significant effort is required in problem solving (apart from studying the theory part). We recommend that overall atleast 40% of your preparation time should go in problem solving."</f>
        <v>Also from our past experience we have found that significant effort is required in problem solving (apart from studying the theory part). We recommend that overall atleast 40% of your preparation time should go in problem solving.</v>
      </c>
      <c r="D10" s="176"/>
      <c r="E10" s="176"/>
      <c r="F10" s="176"/>
      <c r="G10" s="176"/>
      <c r="H10" s="176"/>
      <c r="I10" s="176"/>
      <c r="J10" s="176"/>
      <c r="K10" s="176"/>
      <c r="L10" s="176"/>
      <c r="M10" s="176"/>
      <c r="N10" s="176"/>
      <c r="O10" s="176"/>
      <c r="P10" s="176"/>
      <c r="Q10" s="176"/>
      <c r="R10" s="176"/>
      <c r="S10" s="176"/>
      <c r="T10" s="176"/>
      <c r="U10" s="176"/>
      <c r="V10" s="176"/>
      <c r="W10" s="176"/>
      <c r="X10" s="176"/>
      <c r="Y10" s="176"/>
      <c r="Z10" s="176"/>
      <c r="AA10" s="176"/>
      <c r="AB10" s="36"/>
      <c r="AF10" s="34">
        <f>IF(Inputs!$E$6&lt;45,IF((Inputs!$N$5&lt;&gt;"others"),IF((Inputs!$N$8&lt;&gt;"others"),(20+(6-Inputs!$X$5)*10),(24+(6-Inputs!$X$5)*10)),IF((Inputs!$N$8&lt;&gt;"others"),(25+(6-Inputs!$X$5)*10),(29+(6-Inputs!$X$5)*10))),IF((Inputs!$N$5&lt;&gt;"others"),IF((Inputs!$N$8&lt;&gt;"others"),(24+(6-Inputs!$X$5)*10),(28+(6-Inputs!$X$5)*10)),IF((Inputs!$N$8&lt;&gt;"others"),(29+(6-Inputs!$X$5)*10),(33+(6-Inputs!$X$5)*10))))</f>
        <v>54</v>
      </c>
    </row>
    <row r="11" spans="2:90" ht="18.75" customHeight="1">
      <c r="B11" s="32"/>
      <c r="C11" s="176"/>
      <c r="D11" s="176"/>
      <c r="E11" s="176"/>
      <c r="F11" s="176"/>
      <c r="G11" s="176"/>
      <c r="H11" s="176"/>
      <c r="I11" s="176"/>
      <c r="J11" s="176"/>
      <c r="K11" s="176"/>
      <c r="L11" s="176"/>
      <c r="M11" s="176"/>
      <c r="N11" s="176"/>
      <c r="O11" s="176"/>
      <c r="P11" s="176"/>
      <c r="Q11" s="176"/>
      <c r="R11" s="176"/>
      <c r="S11" s="176"/>
      <c r="T11" s="176"/>
      <c r="U11" s="176"/>
      <c r="V11" s="176"/>
      <c r="W11" s="176"/>
      <c r="X11" s="176"/>
      <c r="Y11" s="176"/>
      <c r="Z11" s="176"/>
      <c r="AA11" s="176"/>
      <c r="AB11" s="36"/>
      <c r="AC11" s="34"/>
      <c r="AD11" s="38"/>
      <c r="AF11" s="39">
        <f>IF(Inputs!$E$6&lt;45,IF((Inputs!$N$5&lt;&gt;"others"),IF((Inputs!$N$8&lt;&gt;"others"),(20+(6-Inputs!$X$7)*10),(24+(6-Inputs!$X$7)*10)),IF((Inputs!$N$8&lt;&gt;"others"),(25+(6-Inputs!$X$7)*10),(29+(6-Inputs!$X$7)*10))),IF((Inputs!$N$5&lt;&gt;"others"),IF((Inputs!$N$8&lt;&gt;"others"),(24+(6-Inputs!$X$7)*10),(28+(6-Inputs!$X$7)*10)),IF((Inputs!$N$8&lt;&gt;"others"),(29+(6-Inputs!$X$7)*10),(33+(6-Inputs!$X$7)*10))))</f>
        <v>74</v>
      </c>
    </row>
    <row r="12" spans="2:90" ht="18.75" customHeight="1">
      <c r="B12" s="32"/>
      <c r="C12" s="177" t="str">
        <f>"(The best source would be old GARP questions)."</f>
        <v>(The best source would be old GARP questions).</v>
      </c>
      <c r="D12" s="177"/>
      <c r="E12" s="177"/>
      <c r="F12" s="177"/>
      <c r="G12" s="177"/>
      <c r="H12" s="177"/>
      <c r="I12" s="177"/>
      <c r="J12" s="177"/>
      <c r="K12" s="177"/>
      <c r="L12" s="177"/>
      <c r="M12" s="177"/>
      <c r="N12" s="177"/>
      <c r="O12" s="177"/>
      <c r="P12" s="177"/>
      <c r="Q12" s="177"/>
      <c r="R12" s="177"/>
      <c r="S12" s="177"/>
      <c r="T12" s="177"/>
      <c r="U12" s="177"/>
      <c r="V12" s="177"/>
      <c r="W12" s="177"/>
      <c r="X12" s="177"/>
      <c r="Y12" s="177"/>
      <c r="Z12" s="177"/>
      <c r="AA12" s="104"/>
      <c r="AB12" s="36"/>
      <c r="AF12" s="107">
        <f>IF(Inputs!$E$6&lt;45,IF((Inputs!$N$5&lt;&gt;"others"),IF((Inputs!$N$8&lt;&gt;"others"),(20+(6-Inputs!$X$9)*10),(24+(6-Inputs!$X$9)*10)),IF((Inputs!$N$8&lt;&gt;"others"),(25+(6-Inputs!$X$9)*10),(29+(6-Inputs!$X$9)*10))),IF((Inputs!$N$5&lt;&gt;"others"),IF((Inputs!$N$8&lt;&gt;"others"),(24+(6-Inputs!$X$9)*10),(28+(6-Inputs!$X$9)*10)),IF((Inputs!$N$8&lt;&gt;"others"),(29+(6-Inputs!$X$9)*10),(33+(6-Inputs!$X$9)*10))))</f>
        <v>34</v>
      </c>
    </row>
    <row r="13" spans="2:90" ht="3.75" customHeight="1">
      <c r="B13" s="32"/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4"/>
      <c r="AB13" s="36"/>
      <c r="AF13" s="38"/>
    </row>
    <row r="14" spans="2:90" ht="18.75" customHeight="1">
      <c r="B14" s="32"/>
      <c r="C14" s="177" t="str">
        <f>"We have charted out a schedule for your preparation, so that you can be successful in the examination. Please try to follow it."</f>
        <v>We have charted out a schedule for your preparation, so that you can be successful in the examination. Please try to follow it.</v>
      </c>
      <c r="D14" s="177"/>
      <c r="E14" s="177"/>
      <c r="F14" s="177"/>
      <c r="G14" s="177"/>
      <c r="H14" s="177"/>
      <c r="I14" s="177"/>
      <c r="J14" s="177"/>
      <c r="K14" s="177"/>
      <c r="L14" s="177"/>
      <c r="M14" s="177"/>
      <c r="N14" s="177"/>
      <c r="O14" s="177"/>
      <c r="P14" s="177"/>
      <c r="Q14" s="177"/>
      <c r="R14" s="177"/>
      <c r="S14" s="177"/>
      <c r="T14" s="177"/>
      <c r="U14" s="177"/>
      <c r="V14" s="177"/>
      <c r="W14" s="177"/>
      <c r="X14" s="177"/>
      <c r="Y14" s="177"/>
      <c r="Z14" s="177"/>
      <c r="AA14" s="177"/>
      <c r="AB14" s="36"/>
      <c r="AF14" s="107">
        <f>IF(Inputs!$E$6&lt;45,IF((Inputs!$N$5&lt;&gt;"others"),IF((Inputs!$N$8&lt;&gt;"others"),(20+(6-Inputs!$X$11)*10*0.8),(24+(6-Inputs!$X$11)*10*0.8)),IF((Inputs!N8&lt;&gt;"others"),(25+(6-Inputs!X11)*10*0.8),(29+(6-Inputs!X11)*10*0.8))),IF((Inputs!N21&lt;&gt;"others"),IF((Inputs!N8&lt;&gt;"others"),(24+(6-Inputs!X11)*10*0.8),(28+(6-Inputs!$X$11)*10*0.8)),IF((Inputs!$N$8&lt;&gt;"others"),(29+(6-Inputs!$X$11)*10*0.8),(33+(6-Inputs!$X$11)*10*0.8))))</f>
        <v>64</v>
      </c>
    </row>
    <row r="15" spans="2:90" ht="14.25" customHeight="1">
      <c r="B15" s="32"/>
      <c r="C15" s="33"/>
      <c r="D15" s="33"/>
      <c r="E15" s="33"/>
      <c r="F15" s="33"/>
      <c r="G15" s="33"/>
      <c r="H15" s="33"/>
      <c r="I15" s="40"/>
      <c r="J15" s="40"/>
      <c r="K15" s="40"/>
      <c r="L15" s="40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6"/>
    </row>
    <row r="16" spans="2:90" ht="6.75" customHeight="1">
      <c r="B16" s="32"/>
      <c r="C16" s="41"/>
      <c r="D16" s="42"/>
      <c r="E16" s="42"/>
      <c r="F16" s="43"/>
      <c r="G16" s="43"/>
      <c r="H16" s="43"/>
      <c r="I16" s="42"/>
      <c r="J16" s="42"/>
      <c r="K16" s="42"/>
      <c r="L16" s="42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4"/>
      <c r="AB16" s="36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</row>
    <row r="17" spans="1:243" s="52" customFormat="1" ht="3.75" customHeight="1" thickBot="1">
      <c r="A17" s="33"/>
      <c r="B17" s="32"/>
      <c r="C17" s="45"/>
      <c r="D17" s="46"/>
      <c r="E17" s="46"/>
      <c r="F17" s="47"/>
      <c r="G17" s="48"/>
      <c r="H17" s="48"/>
      <c r="I17" s="49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50"/>
      <c r="Z17" s="48"/>
      <c r="AA17" s="51"/>
      <c r="AB17" s="36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</row>
    <row r="18" spans="1:243" s="33" customFormat="1" ht="16.5" customHeight="1" thickBot="1">
      <c r="B18" s="32"/>
      <c r="C18" s="45"/>
      <c r="D18" s="46"/>
      <c r="E18" s="53" t="s">
        <v>78</v>
      </c>
      <c r="F18" s="47"/>
      <c r="G18" s="53" t="s">
        <v>56</v>
      </c>
      <c r="H18" s="54">
        <f>FLOOR((Inputs!E1-Inputs!G14)/7,1)</f>
        <v>67</v>
      </c>
      <c r="I18" s="55"/>
      <c r="J18" s="56" t="s">
        <v>60</v>
      </c>
      <c r="K18" s="48"/>
      <c r="L18" s="48"/>
      <c r="M18" s="48"/>
      <c r="N18" s="47"/>
      <c r="O18" s="47"/>
      <c r="P18" s="56"/>
      <c r="Q18" s="48"/>
      <c r="R18" s="48"/>
      <c r="S18" s="50"/>
      <c r="T18" s="48"/>
      <c r="U18" s="48"/>
      <c r="V18" s="57"/>
      <c r="W18" s="58">
        <f>ROUNDUP(SUM(E23+E25+E27+E29)/H18,0)</f>
        <v>4</v>
      </c>
      <c r="X18" s="59"/>
      <c r="Y18" s="60"/>
      <c r="Z18" s="48"/>
      <c r="AA18" s="51"/>
      <c r="AB18" s="36"/>
    </row>
    <row r="19" spans="1:243" ht="2.25" customHeight="1">
      <c r="B19" s="32"/>
      <c r="C19" s="45"/>
      <c r="D19" s="46"/>
      <c r="E19" s="53"/>
      <c r="F19" s="48"/>
      <c r="G19" s="48"/>
      <c r="H19" s="61"/>
      <c r="I19" s="61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51"/>
      <c r="AB19" s="36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  <c r="CA19" s="33"/>
      <c r="CB19" s="33"/>
      <c r="CC19" s="33"/>
      <c r="CD19" s="33"/>
      <c r="CE19" s="33"/>
      <c r="CF19" s="33"/>
      <c r="CG19" s="33"/>
      <c r="CH19" s="33"/>
      <c r="CI19" s="33"/>
      <c r="CJ19" s="33"/>
      <c r="CK19" s="33"/>
      <c r="CL19" s="33"/>
    </row>
    <row r="20" spans="1:243" ht="13.5" customHeight="1">
      <c r="B20" s="32"/>
      <c r="C20" s="45"/>
      <c r="D20" s="46"/>
      <c r="E20" s="53" t="s">
        <v>80</v>
      </c>
      <c r="F20" s="46"/>
      <c r="G20" s="46"/>
      <c r="H20" s="47" t="s">
        <v>59</v>
      </c>
      <c r="I20" s="53" t="s">
        <v>48</v>
      </c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62"/>
      <c r="AB20" s="36"/>
      <c r="AC20" s="33"/>
      <c r="AD20" s="33"/>
      <c r="AE20" s="33"/>
      <c r="AF20" s="33"/>
      <c r="AG20" s="33"/>
      <c r="AH20" s="33"/>
      <c r="AI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  <c r="CK20" s="33"/>
      <c r="CL20" s="33"/>
    </row>
    <row r="21" spans="1:243" ht="15.75" customHeight="1">
      <c r="B21" s="32"/>
      <c r="C21" s="63"/>
      <c r="D21" s="64"/>
      <c r="E21" s="65" t="s">
        <v>79</v>
      </c>
      <c r="F21" s="66"/>
      <c r="G21" s="67" t="s">
        <v>47</v>
      </c>
      <c r="H21" s="68" t="s">
        <v>58</v>
      </c>
      <c r="I21" s="69" t="s">
        <v>57</v>
      </c>
      <c r="J21" s="70">
        <v>1</v>
      </c>
      <c r="K21" s="70">
        <v>2</v>
      </c>
      <c r="L21" s="70">
        <v>3</v>
      </c>
      <c r="M21" s="70">
        <v>4</v>
      </c>
      <c r="N21" s="70">
        <v>5</v>
      </c>
      <c r="O21" s="70">
        <v>6</v>
      </c>
      <c r="P21" s="70">
        <v>7</v>
      </c>
      <c r="Q21" s="70">
        <v>8</v>
      </c>
      <c r="R21" s="70">
        <v>9</v>
      </c>
      <c r="S21" s="70">
        <v>10</v>
      </c>
      <c r="T21" s="70">
        <v>11</v>
      </c>
      <c r="U21" s="70">
        <v>12</v>
      </c>
      <c r="V21" s="70">
        <v>13</v>
      </c>
      <c r="W21" s="70">
        <v>14</v>
      </c>
      <c r="X21" s="70">
        <v>15</v>
      </c>
      <c r="Y21" s="70">
        <v>16</v>
      </c>
      <c r="Z21" s="70">
        <v>17</v>
      </c>
      <c r="AA21" s="71">
        <v>18</v>
      </c>
      <c r="AB21" s="36"/>
      <c r="AC21" s="33"/>
      <c r="AD21" s="33"/>
      <c r="AE21" s="33"/>
      <c r="AF21" s="33"/>
      <c r="AG21" s="33"/>
      <c r="AH21" s="33"/>
      <c r="AI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3"/>
      <c r="BY21" s="33"/>
      <c r="BZ21" s="33"/>
      <c r="CA21" s="33"/>
      <c r="CB21" s="33"/>
      <c r="CC21" s="33"/>
      <c r="CD21" s="33"/>
      <c r="CE21" s="33"/>
      <c r="CF21" s="33"/>
      <c r="CG21" s="33"/>
      <c r="CH21" s="33"/>
      <c r="CI21" s="33"/>
      <c r="CJ21" s="33"/>
      <c r="CK21" s="33"/>
      <c r="CL21" s="33"/>
    </row>
    <row r="22" spans="1:243">
      <c r="B22" s="72"/>
      <c r="C22" s="33"/>
      <c r="D22" s="33"/>
      <c r="E22" s="33"/>
      <c r="F22" s="73"/>
      <c r="G22" s="74" t="s">
        <v>49</v>
      </c>
      <c r="H22" s="1">
        <f>ROUND(((E23*0.4)/$W$18)/10,1)*10</f>
        <v>5</v>
      </c>
      <c r="I22" s="2">
        <v>1</v>
      </c>
      <c r="J22" s="3" t="str">
        <f>IF(OR(J$21&lt;$I22,J$21&gt;($H22+$I22)),1,"X")</f>
        <v>X</v>
      </c>
      <c r="K22" s="4" t="str">
        <f t="shared" ref="K22:AA29" si="0">IF(OR(K$21&lt;$I22,K$21&gt;($H22+$I22)),1,"X")</f>
        <v>X</v>
      </c>
      <c r="L22" s="4" t="str">
        <f t="shared" si="0"/>
        <v>X</v>
      </c>
      <c r="M22" s="5" t="str">
        <f t="shared" si="0"/>
        <v>X</v>
      </c>
      <c r="N22" s="6" t="str">
        <f t="shared" si="0"/>
        <v>X</v>
      </c>
      <c r="O22" s="3" t="str">
        <f t="shared" si="0"/>
        <v>X</v>
      </c>
      <c r="P22" s="3">
        <f t="shared" si="0"/>
        <v>1</v>
      </c>
      <c r="Q22" s="3">
        <f t="shared" si="0"/>
        <v>1</v>
      </c>
      <c r="R22" s="3">
        <f t="shared" si="0"/>
        <v>1</v>
      </c>
      <c r="S22" s="3">
        <f t="shared" si="0"/>
        <v>1</v>
      </c>
      <c r="T22" s="3">
        <f t="shared" si="0"/>
        <v>1</v>
      </c>
      <c r="U22" s="3">
        <f t="shared" si="0"/>
        <v>1</v>
      </c>
      <c r="V22" s="3">
        <f t="shared" si="0"/>
        <v>1</v>
      </c>
      <c r="W22" s="3">
        <f t="shared" si="0"/>
        <v>1</v>
      </c>
      <c r="X22" s="3">
        <f t="shared" si="0"/>
        <v>1</v>
      </c>
      <c r="Y22" s="3">
        <f t="shared" si="0"/>
        <v>1</v>
      </c>
      <c r="Z22" s="3">
        <f t="shared" si="0"/>
        <v>1</v>
      </c>
      <c r="AA22" s="7">
        <f t="shared" si="0"/>
        <v>1</v>
      </c>
      <c r="AB22" s="36"/>
      <c r="AC22" s="34"/>
      <c r="AD22" s="33"/>
      <c r="AE22" s="33"/>
      <c r="AF22" s="33"/>
      <c r="AG22" s="33"/>
      <c r="AH22" s="33"/>
      <c r="AI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33"/>
      <c r="BX22" s="33"/>
      <c r="BY22" s="33"/>
      <c r="BZ22" s="33"/>
      <c r="CA22" s="33"/>
      <c r="CB22" s="33"/>
      <c r="CC22" s="33"/>
      <c r="CD22" s="33"/>
      <c r="CE22" s="33"/>
      <c r="CF22" s="33"/>
      <c r="CG22" s="33"/>
      <c r="CH22" s="33"/>
      <c r="CI22" s="33"/>
      <c r="CJ22" s="33"/>
      <c r="CK22" s="33"/>
      <c r="CL22" s="33"/>
    </row>
    <row r="23" spans="1:243">
      <c r="B23" s="72"/>
      <c r="C23" s="33"/>
      <c r="D23" s="33"/>
      <c r="E23" s="34">
        <f>ROUND(AF10/10,0)*10</f>
        <v>50</v>
      </c>
      <c r="F23" s="73"/>
      <c r="G23" s="75" t="s">
        <v>50</v>
      </c>
      <c r="H23" s="1">
        <f>ROUND(((E25*0.4)/$W$18)/10,1)*10</f>
        <v>7</v>
      </c>
      <c r="I23" s="8">
        <f t="shared" ref="I23:I29" si="1">H22+I22</f>
        <v>6</v>
      </c>
      <c r="J23" s="9">
        <f t="shared" ref="J23:J29" si="2">IF(OR(J$21&lt;$I23,J$21&gt;($H23+$I23)),1,"X")</f>
        <v>1</v>
      </c>
      <c r="K23" s="9">
        <f t="shared" si="0"/>
        <v>1</v>
      </c>
      <c r="L23" s="9">
        <f t="shared" si="0"/>
        <v>1</v>
      </c>
      <c r="M23" s="9">
        <f t="shared" si="0"/>
        <v>1</v>
      </c>
      <c r="N23" s="9">
        <f t="shared" si="0"/>
        <v>1</v>
      </c>
      <c r="O23" s="9" t="str">
        <f t="shared" si="0"/>
        <v>X</v>
      </c>
      <c r="P23" s="9" t="str">
        <f t="shared" si="0"/>
        <v>X</v>
      </c>
      <c r="Q23" s="9" t="str">
        <f t="shared" si="0"/>
        <v>X</v>
      </c>
      <c r="R23" s="9" t="str">
        <f t="shared" si="0"/>
        <v>X</v>
      </c>
      <c r="S23" s="9" t="str">
        <f t="shared" si="0"/>
        <v>X</v>
      </c>
      <c r="T23" s="9" t="str">
        <f t="shared" si="0"/>
        <v>X</v>
      </c>
      <c r="U23" s="9" t="str">
        <f t="shared" si="0"/>
        <v>X</v>
      </c>
      <c r="V23" s="9" t="str">
        <f t="shared" si="0"/>
        <v>X</v>
      </c>
      <c r="W23" s="9">
        <f t="shared" si="0"/>
        <v>1</v>
      </c>
      <c r="X23" s="9">
        <f t="shared" si="0"/>
        <v>1</v>
      </c>
      <c r="Y23" s="9">
        <f t="shared" si="0"/>
        <v>1</v>
      </c>
      <c r="Z23" s="9">
        <f t="shared" si="0"/>
        <v>1</v>
      </c>
      <c r="AA23" s="10">
        <f t="shared" si="0"/>
        <v>1</v>
      </c>
      <c r="AB23" s="36"/>
      <c r="AC23" s="33"/>
      <c r="AD23" s="33"/>
      <c r="AE23" s="33"/>
      <c r="AF23" s="33"/>
      <c r="AG23" s="33"/>
      <c r="AH23" s="33"/>
      <c r="AI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3"/>
      <c r="BX23" s="33"/>
      <c r="BY23" s="33"/>
      <c r="BZ23" s="33"/>
      <c r="CA23" s="33"/>
      <c r="CB23" s="33"/>
      <c r="CC23" s="33"/>
      <c r="CD23" s="33"/>
      <c r="CE23" s="33"/>
      <c r="CF23" s="33"/>
      <c r="CG23" s="33"/>
      <c r="CH23" s="33"/>
      <c r="CI23" s="33"/>
      <c r="CJ23" s="33"/>
      <c r="CK23" s="33"/>
      <c r="CL23" s="33"/>
    </row>
    <row r="24" spans="1:243">
      <c r="B24" s="72"/>
      <c r="C24" s="33"/>
      <c r="D24" s="33"/>
      <c r="E24" s="40"/>
      <c r="F24" s="73"/>
      <c r="G24" s="76" t="s">
        <v>51</v>
      </c>
      <c r="H24" s="1">
        <f>ROUND(((E27*0.4)/$W$18)/10,1)*10</f>
        <v>3</v>
      </c>
      <c r="I24" s="11">
        <f t="shared" si="1"/>
        <v>13</v>
      </c>
      <c r="J24" s="9">
        <f t="shared" si="2"/>
        <v>1</v>
      </c>
      <c r="K24" s="9">
        <f t="shared" si="0"/>
        <v>1</v>
      </c>
      <c r="L24" s="9">
        <f t="shared" si="0"/>
        <v>1</v>
      </c>
      <c r="M24" s="9">
        <f t="shared" si="0"/>
        <v>1</v>
      </c>
      <c r="N24" s="9">
        <f t="shared" si="0"/>
        <v>1</v>
      </c>
      <c r="O24" s="9">
        <f t="shared" si="0"/>
        <v>1</v>
      </c>
      <c r="P24" s="9">
        <f t="shared" si="0"/>
        <v>1</v>
      </c>
      <c r="Q24" s="9">
        <f t="shared" si="0"/>
        <v>1</v>
      </c>
      <c r="R24" s="9">
        <f t="shared" si="0"/>
        <v>1</v>
      </c>
      <c r="S24" s="12">
        <f t="shared" si="0"/>
        <v>1</v>
      </c>
      <c r="T24" s="9">
        <f t="shared" si="0"/>
        <v>1</v>
      </c>
      <c r="U24" s="9">
        <f t="shared" si="0"/>
        <v>1</v>
      </c>
      <c r="V24" s="9" t="str">
        <f t="shared" si="0"/>
        <v>X</v>
      </c>
      <c r="W24" s="9" t="str">
        <f t="shared" si="0"/>
        <v>X</v>
      </c>
      <c r="X24" s="9" t="str">
        <f t="shared" si="0"/>
        <v>X</v>
      </c>
      <c r="Y24" s="9" t="str">
        <f t="shared" si="0"/>
        <v>X</v>
      </c>
      <c r="Z24" s="9">
        <f t="shared" si="0"/>
        <v>1</v>
      </c>
      <c r="AA24" s="10">
        <f t="shared" si="0"/>
        <v>1</v>
      </c>
      <c r="AB24" s="36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3"/>
      <c r="BW24" s="33"/>
      <c r="BX24" s="33"/>
      <c r="BY24" s="33"/>
      <c r="BZ24" s="33"/>
      <c r="CA24" s="33"/>
      <c r="CB24" s="33"/>
      <c r="CC24" s="33"/>
      <c r="CD24" s="33"/>
      <c r="CE24" s="33"/>
      <c r="CF24" s="33"/>
      <c r="CG24" s="33"/>
      <c r="CH24" s="33"/>
      <c r="CI24" s="33"/>
      <c r="CJ24" s="33"/>
      <c r="CK24" s="33"/>
      <c r="CL24" s="33"/>
      <c r="CM24" s="33"/>
      <c r="CN24" s="33"/>
      <c r="CO24" s="33"/>
      <c r="CP24" s="33"/>
      <c r="CQ24" s="33"/>
      <c r="CR24" s="33"/>
      <c r="CS24" s="33"/>
      <c r="CT24" s="33"/>
      <c r="CU24" s="33"/>
      <c r="CV24" s="33"/>
      <c r="CW24" s="33"/>
      <c r="CX24" s="33"/>
      <c r="CY24" s="33"/>
      <c r="CZ24" s="33"/>
      <c r="DA24" s="33"/>
      <c r="DB24" s="33"/>
      <c r="DC24" s="33"/>
      <c r="DD24" s="33"/>
      <c r="DE24" s="33"/>
      <c r="DF24" s="33"/>
      <c r="DG24" s="33"/>
      <c r="DH24" s="33"/>
      <c r="DI24" s="33"/>
      <c r="DJ24" s="33"/>
      <c r="DK24" s="33"/>
      <c r="DL24" s="33"/>
      <c r="DM24" s="33"/>
      <c r="DN24" s="33"/>
      <c r="DO24" s="33"/>
      <c r="DP24" s="33"/>
      <c r="DQ24" s="33"/>
      <c r="DR24" s="33"/>
      <c r="DS24" s="33"/>
      <c r="DT24" s="33"/>
      <c r="DU24" s="33"/>
      <c r="DV24" s="33"/>
      <c r="DW24" s="33"/>
      <c r="DX24" s="33"/>
      <c r="DY24" s="33"/>
      <c r="DZ24" s="33"/>
      <c r="EA24" s="33"/>
      <c r="EB24" s="33"/>
      <c r="EC24" s="33"/>
      <c r="ED24" s="33"/>
      <c r="EE24" s="33"/>
      <c r="EF24" s="33"/>
      <c r="EG24" s="33"/>
      <c r="EH24" s="33"/>
      <c r="EI24" s="33"/>
      <c r="EJ24" s="33"/>
      <c r="EK24" s="33"/>
      <c r="EL24" s="33"/>
      <c r="EM24" s="33"/>
      <c r="EN24" s="33"/>
      <c r="EO24" s="33"/>
      <c r="EP24" s="33"/>
      <c r="EQ24" s="33"/>
      <c r="ER24" s="33"/>
      <c r="ES24" s="33"/>
      <c r="ET24" s="33"/>
      <c r="EU24" s="33"/>
      <c r="EV24" s="33"/>
      <c r="EW24" s="33"/>
      <c r="EX24" s="33"/>
      <c r="EY24" s="33"/>
      <c r="EZ24" s="33"/>
      <c r="FA24" s="33"/>
      <c r="FB24" s="33"/>
      <c r="FC24" s="33"/>
      <c r="FD24" s="33"/>
      <c r="FE24" s="33"/>
      <c r="FF24" s="33"/>
      <c r="FG24" s="33"/>
      <c r="FH24" s="33"/>
      <c r="FI24" s="33"/>
      <c r="FJ24" s="33"/>
      <c r="FK24" s="33"/>
      <c r="FL24" s="33"/>
      <c r="FM24" s="33"/>
      <c r="FN24" s="33"/>
      <c r="FO24" s="33"/>
      <c r="FP24" s="33"/>
      <c r="FQ24" s="33"/>
      <c r="FR24" s="33"/>
      <c r="FS24" s="33"/>
      <c r="FT24" s="33"/>
      <c r="FU24" s="33"/>
      <c r="FV24" s="33"/>
      <c r="FW24" s="33"/>
      <c r="FX24" s="33"/>
      <c r="FY24" s="33"/>
      <c r="FZ24" s="33"/>
      <c r="GA24" s="33"/>
      <c r="GB24" s="33"/>
      <c r="GC24" s="33"/>
      <c r="GD24" s="33"/>
      <c r="GE24" s="33"/>
      <c r="GF24" s="33"/>
      <c r="GG24" s="33"/>
      <c r="GH24" s="33"/>
      <c r="GI24" s="33"/>
      <c r="GJ24" s="33"/>
      <c r="GK24" s="33"/>
      <c r="GL24" s="33"/>
      <c r="GM24" s="33"/>
      <c r="GN24" s="33"/>
      <c r="GO24" s="33"/>
      <c r="GP24" s="33"/>
      <c r="GQ24" s="33"/>
      <c r="GR24" s="33"/>
      <c r="GS24" s="33"/>
      <c r="GT24" s="33"/>
      <c r="GU24" s="33"/>
      <c r="GV24" s="33"/>
      <c r="GW24" s="33"/>
      <c r="GX24" s="33"/>
      <c r="GY24" s="33"/>
      <c r="GZ24" s="33"/>
      <c r="HA24" s="33"/>
      <c r="HB24" s="33"/>
      <c r="HC24" s="33"/>
      <c r="HD24" s="33"/>
      <c r="HE24" s="33"/>
      <c r="HF24" s="33"/>
      <c r="HG24" s="33"/>
      <c r="HH24" s="33"/>
      <c r="HI24" s="33"/>
      <c r="HJ24" s="33"/>
      <c r="HK24" s="33"/>
      <c r="HL24" s="33"/>
      <c r="HM24" s="33"/>
      <c r="HN24" s="33"/>
      <c r="HO24" s="33"/>
      <c r="HP24" s="33"/>
      <c r="HQ24" s="33"/>
      <c r="HR24" s="33"/>
      <c r="HS24" s="33"/>
      <c r="HT24" s="33"/>
      <c r="HU24" s="33"/>
      <c r="HV24" s="33"/>
      <c r="HW24" s="33"/>
      <c r="HX24" s="33"/>
      <c r="HY24" s="33"/>
      <c r="HZ24" s="33"/>
      <c r="IA24" s="33"/>
      <c r="IB24" s="33"/>
      <c r="IC24" s="33"/>
      <c r="ID24" s="33"/>
      <c r="IE24" s="33"/>
      <c r="IF24" s="33"/>
      <c r="IG24" s="33"/>
      <c r="IH24" s="33"/>
      <c r="II24" s="33"/>
    </row>
    <row r="25" spans="1:243" ht="15.75" customHeight="1">
      <c r="B25" s="72"/>
      <c r="C25" s="33"/>
      <c r="D25" s="33"/>
      <c r="E25" s="34">
        <f>ROUND(AF11/10,0)*10</f>
        <v>70</v>
      </c>
      <c r="F25" s="73"/>
      <c r="G25" s="77" t="s">
        <v>41</v>
      </c>
      <c r="H25" s="1">
        <f>ROUND(((E29*0.4)/$W$18)/10,1)*10</f>
        <v>6</v>
      </c>
      <c r="I25" s="8">
        <f t="shared" si="1"/>
        <v>16</v>
      </c>
      <c r="J25" s="13">
        <f t="shared" si="2"/>
        <v>1</v>
      </c>
      <c r="K25" s="9">
        <f t="shared" si="0"/>
        <v>1</v>
      </c>
      <c r="L25" s="9">
        <f t="shared" si="0"/>
        <v>1</v>
      </c>
      <c r="M25" s="9">
        <f t="shared" si="0"/>
        <v>1</v>
      </c>
      <c r="N25" s="9">
        <f t="shared" si="0"/>
        <v>1</v>
      </c>
      <c r="O25" s="9">
        <f t="shared" si="0"/>
        <v>1</v>
      </c>
      <c r="P25" s="9">
        <f t="shared" si="0"/>
        <v>1</v>
      </c>
      <c r="Q25" s="9">
        <f t="shared" si="0"/>
        <v>1</v>
      </c>
      <c r="R25" s="9">
        <f t="shared" si="0"/>
        <v>1</v>
      </c>
      <c r="S25" s="9">
        <f t="shared" si="0"/>
        <v>1</v>
      </c>
      <c r="T25" s="9">
        <f t="shared" si="0"/>
        <v>1</v>
      </c>
      <c r="U25" s="9">
        <f t="shared" si="0"/>
        <v>1</v>
      </c>
      <c r="V25" s="9">
        <f t="shared" si="0"/>
        <v>1</v>
      </c>
      <c r="W25" s="9">
        <f t="shared" si="0"/>
        <v>1</v>
      </c>
      <c r="X25" s="9">
        <f t="shared" si="0"/>
        <v>1</v>
      </c>
      <c r="Y25" s="9" t="str">
        <f t="shared" si="0"/>
        <v>X</v>
      </c>
      <c r="Z25" s="9" t="str">
        <f t="shared" si="0"/>
        <v>X</v>
      </c>
      <c r="AA25" s="10" t="str">
        <f t="shared" si="0"/>
        <v>X</v>
      </c>
      <c r="AB25" s="36"/>
      <c r="AC25" s="33"/>
      <c r="AD25" s="33"/>
      <c r="AE25" s="78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3"/>
      <c r="BY25" s="33"/>
      <c r="BZ25" s="33"/>
      <c r="CA25" s="33"/>
      <c r="CB25" s="33"/>
      <c r="CC25" s="33"/>
      <c r="CD25" s="33"/>
      <c r="CE25" s="33"/>
      <c r="CF25" s="33"/>
      <c r="CG25" s="33"/>
      <c r="CH25" s="33"/>
      <c r="CI25" s="33"/>
      <c r="CJ25" s="33"/>
      <c r="CK25" s="33"/>
      <c r="CL25" s="33"/>
      <c r="CM25" s="33"/>
      <c r="CN25" s="33"/>
      <c r="CO25" s="33"/>
      <c r="CP25" s="33"/>
      <c r="CQ25" s="33"/>
      <c r="CR25" s="33"/>
      <c r="CS25" s="33"/>
      <c r="CT25" s="33"/>
      <c r="CU25" s="33"/>
      <c r="CV25" s="33"/>
      <c r="CW25" s="33"/>
      <c r="CX25" s="33"/>
      <c r="CY25" s="33"/>
      <c r="CZ25" s="33"/>
      <c r="DA25" s="33"/>
      <c r="DB25" s="33"/>
      <c r="DC25" s="33"/>
      <c r="DD25" s="33"/>
      <c r="DE25" s="33"/>
      <c r="DF25" s="33"/>
      <c r="DG25" s="33"/>
      <c r="DH25" s="33"/>
      <c r="DI25" s="33"/>
      <c r="DJ25" s="33"/>
      <c r="DK25" s="33"/>
      <c r="DL25" s="33"/>
      <c r="DM25" s="33"/>
      <c r="DN25" s="33"/>
      <c r="DO25" s="33"/>
      <c r="DP25" s="33"/>
      <c r="DQ25" s="33"/>
      <c r="DR25" s="33"/>
      <c r="DS25" s="33"/>
      <c r="DT25" s="33"/>
      <c r="DU25" s="33"/>
      <c r="DV25" s="33"/>
      <c r="DW25" s="33"/>
      <c r="DX25" s="33"/>
      <c r="DY25" s="33"/>
      <c r="DZ25" s="33"/>
      <c r="EA25" s="33"/>
      <c r="EB25" s="33"/>
      <c r="EC25" s="33"/>
      <c r="ED25" s="33"/>
      <c r="EE25" s="33"/>
      <c r="EF25" s="33"/>
      <c r="EG25" s="33"/>
      <c r="EH25" s="33"/>
      <c r="EI25" s="33"/>
      <c r="EJ25" s="33"/>
      <c r="EK25" s="33"/>
      <c r="EL25" s="33"/>
      <c r="EM25" s="33"/>
      <c r="EN25" s="33"/>
      <c r="EO25" s="33"/>
      <c r="EP25" s="33"/>
      <c r="EQ25" s="33"/>
      <c r="ER25" s="33"/>
      <c r="ES25" s="33"/>
      <c r="ET25" s="33"/>
      <c r="EU25" s="33"/>
      <c r="EV25" s="33"/>
      <c r="EW25" s="33"/>
      <c r="EX25" s="33"/>
      <c r="EY25" s="33"/>
      <c r="EZ25" s="33"/>
      <c r="FA25" s="33"/>
      <c r="FB25" s="33"/>
      <c r="FC25" s="33"/>
      <c r="FD25" s="33"/>
      <c r="FE25" s="33"/>
      <c r="FF25" s="33"/>
      <c r="FG25" s="33"/>
      <c r="FH25" s="33"/>
      <c r="FI25" s="33"/>
      <c r="FJ25" s="33"/>
      <c r="FK25" s="33"/>
      <c r="FL25" s="33"/>
      <c r="FM25" s="33"/>
      <c r="FN25" s="33"/>
      <c r="FO25" s="33"/>
      <c r="FP25" s="33"/>
      <c r="FQ25" s="33"/>
      <c r="FR25" s="33"/>
      <c r="FS25" s="33"/>
      <c r="FT25" s="33"/>
      <c r="FU25" s="33"/>
      <c r="FV25" s="33"/>
      <c r="FW25" s="33"/>
      <c r="FX25" s="33"/>
      <c r="FY25" s="33"/>
      <c r="FZ25" s="33"/>
      <c r="GA25" s="33"/>
      <c r="GB25" s="33"/>
      <c r="GC25" s="33"/>
      <c r="GD25" s="33"/>
      <c r="GE25" s="33"/>
      <c r="GF25" s="33"/>
      <c r="GG25" s="33"/>
      <c r="GH25" s="33"/>
      <c r="GI25" s="33"/>
      <c r="GJ25" s="33"/>
      <c r="GK25" s="33"/>
      <c r="GL25" s="33"/>
      <c r="GM25" s="33"/>
      <c r="GN25" s="33"/>
      <c r="GO25" s="33"/>
      <c r="GP25" s="33"/>
      <c r="GQ25" s="33"/>
      <c r="GR25" s="33"/>
      <c r="GS25" s="33"/>
      <c r="GT25" s="33"/>
      <c r="GU25" s="33"/>
      <c r="GV25" s="33"/>
      <c r="GW25" s="33"/>
      <c r="GX25" s="33"/>
      <c r="GY25" s="33"/>
      <c r="GZ25" s="33"/>
      <c r="HA25" s="33"/>
      <c r="HB25" s="33"/>
      <c r="HC25" s="33"/>
      <c r="HD25" s="33"/>
      <c r="HE25" s="33"/>
      <c r="HF25" s="33"/>
      <c r="HG25" s="33"/>
      <c r="HH25" s="33"/>
      <c r="HI25" s="33"/>
      <c r="HJ25" s="33"/>
      <c r="HK25" s="33"/>
      <c r="HL25" s="33"/>
      <c r="HM25" s="33"/>
      <c r="HN25" s="33"/>
      <c r="HO25" s="33"/>
      <c r="HP25" s="33"/>
      <c r="HQ25" s="33"/>
      <c r="HR25" s="33"/>
      <c r="HS25" s="33"/>
      <c r="HT25" s="33"/>
      <c r="HU25" s="33"/>
      <c r="HV25" s="33"/>
      <c r="HW25" s="33"/>
      <c r="HX25" s="33"/>
      <c r="HY25" s="33"/>
      <c r="HZ25" s="33"/>
      <c r="IA25" s="33"/>
      <c r="IB25" s="33"/>
      <c r="IC25" s="33"/>
      <c r="ID25" s="33"/>
      <c r="IE25" s="33"/>
      <c r="IF25" s="33"/>
      <c r="IG25" s="33"/>
      <c r="IH25" s="33"/>
      <c r="II25" s="33"/>
    </row>
    <row r="26" spans="1:243" ht="14.25" customHeight="1">
      <c r="B26" s="72"/>
      <c r="C26" s="33"/>
      <c r="D26" s="33"/>
      <c r="E26" s="40"/>
      <c r="F26" s="73"/>
      <c r="G26" s="76" t="s">
        <v>55</v>
      </c>
      <c r="H26" s="1">
        <f>ROUND(((E23*0.6)/$W$18)/10,1)*10</f>
        <v>8</v>
      </c>
      <c r="I26" s="11">
        <f t="shared" si="1"/>
        <v>22</v>
      </c>
      <c r="J26" s="14">
        <f t="shared" si="2"/>
        <v>1</v>
      </c>
      <c r="K26" s="9">
        <f t="shared" si="0"/>
        <v>1</v>
      </c>
      <c r="L26" s="9">
        <f t="shared" si="0"/>
        <v>1</v>
      </c>
      <c r="M26" s="9">
        <f t="shared" si="0"/>
        <v>1</v>
      </c>
      <c r="N26" s="9">
        <f t="shared" si="0"/>
        <v>1</v>
      </c>
      <c r="O26" s="9">
        <f t="shared" si="0"/>
        <v>1</v>
      </c>
      <c r="P26" s="9">
        <f t="shared" si="0"/>
        <v>1</v>
      </c>
      <c r="Q26" s="9">
        <f t="shared" si="0"/>
        <v>1</v>
      </c>
      <c r="R26" s="9">
        <f t="shared" si="0"/>
        <v>1</v>
      </c>
      <c r="S26" s="9">
        <f t="shared" si="0"/>
        <v>1</v>
      </c>
      <c r="T26" s="9">
        <f t="shared" si="0"/>
        <v>1</v>
      </c>
      <c r="U26" s="9">
        <f t="shared" si="0"/>
        <v>1</v>
      </c>
      <c r="V26" s="9">
        <f t="shared" si="0"/>
        <v>1</v>
      </c>
      <c r="W26" s="9">
        <f t="shared" si="0"/>
        <v>1</v>
      </c>
      <c r="X26" s="9">
        <f t="shared" si="0"/>
        <v>1</v>
      </c>
      <c r="Y26" s="9">
        <f t="shared" si="0"/>
        <v>1</v>
      </c>
      <c r="Z26" s="9">
        <f t="shared" si="0"/>
        <v>1</v>
      </c>
      <c r="AA26" s="10">
        <f t="shared" si="0"/>
        <v>1</v>
      </c>
      <c r="AB26" s="36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33"/>
      <c r="BX26" s="33"/>
      <c r="BY26" s="33"/>
      <c r="BZ26" s="33"/>
      <c r="CA26" s="33"/>
      <c r="CB26" s="33"/>
      <c r="CC26" s="33"/>
      <c r="CD26" s="33"/>
      <c r="CE26" s="33"/>
      <c r="CF26" s="33"/>
      <c r="CG26" s="33"/>
      <c r="CH26" s="33"/>
      <c r="CI26" s="33"/>
      <c r="CJ26" s="33"/>
      <c r="CK26" s="33"/>
      <c r="CL26" s="33"/>
      <c r="CM26" s="33"/>
      <c r="CN26" s="33"/>
      <c r="CO26" s="33"/>
      <c r="CP26" s="33"/>
      <c r="CQ26" s="33"/>
      <c r="CR26" s="33"/>
      <c r="CS26" s="33"/>
      <c r="CT26" s="33"/>
      <c r="CU26" s="33"/>
      <c r="CV26" s="33"/>
      <c r="CW26" s="33"/>
      <c r="CX26" s="33"/>
      <c r="CY26" s="33"/>
      <c r="CZ26" s="33"/>
      <c r="DA26" s="33"/>
      <c r="DB26" s="33"/>
      <c r="DC26" s="33"/>
      <c r="DD26" s="33"/>
      <c r="DE26" s="33"/>
      <c r="DF26" s="33"/>
      <c r="DG26" s="33"/>
      <c r="DH26" s="33"/>
      <c r="DI26" s="33"/>
      <c r="DJ26" s="33"/>
      <c r="DK26" s="33"/>
      <c r="DL26" s="33"/>
      <c r="DM26" s="33"/>
      <c r="DN26" s="33"/>
      <c r="DO26" s="33"/>
      <c r="DP26" s="33"/>
      <c r="DQ26" s="33"/>
      <c r="DR26" s="33"/>
      <c r="DS26" s="33"/>
      <c r="DT26" s="33"/>
      <c r="DU26" s="33"/>
      <c r="DV26" s="33"/>
      <c r="DW26" s="33"/>
      <c r="DX26" s="33"/>
      <c r="DY26" s="33"/>
      <c r="DZ26" s="33"/>
      <c r="EA26" s="33"/>
      <c r="EB26" s="33"/>
      <c r="EC26" s="33"/>
      <c r="ED26" s="33"/>
      <c r="EE26" s="33"/>
      <c r="EF26" s="33"/>
      <c r="EG26" s="33"/>
      <c r="EH26" s="33"/>
      <c r="EI26" s="33"/>
      <c r="EJ26" s="33"/>
      <c r="EK26" s="33"/>
      <c r="EL26" s="33"/>
      <c r="EM26" s="33"/>
      <c r="EN26" s="33"/>
      <c r="EO26" s="33"/>
      <c r="EP26" s="33"/>
      <c r="EQ26" s="33"/>
      <c r="ER26" s="33"/>
      <c r="ES26" s="33"/>
      <c r="ET26" s="33"/>
      <c r="EU26" s="33"/>
      <c r="EV26" s="33"/>
      <c r="EW26" s="33"/>
      <c r="EX26" s="33"/>
      <c r="EY26" s="33"/>
      <c r="EZ26" s="33"/>
      <c r="FA26" s="33"/>
      <c r="FB26" s="33"/>
      <c r="FC26" s="33"/>
      <c r="FD26" s="33"/>
      <c r="FE26" s="33"/>
      <c r="FF26" s="33"/>
      <c r="FG26" s="33"/>
      <c r="FH26" s="33"/>
      <c r="FI26" s="33"/>
      <c r="FJ26" s="33"/>
      <c r="FK26" s="33"/>
      <c r="FL26" s="33"/>
      <c r="FM26" s="33"/>
      <c r="FN26" s="33"/>
      <c r="FO26" s="33"/>
      <c r="FP26" s="33"/>
      <c r="FQ26" s="33"/>
      <c r="FR26" s="33"/>
      <c r="FS26" s="33"/>
      <c r="FT26" s="33"/>
      <c r="FU26" s="33"/>
      <c r="FV26" s="33"/>
      <c r="FW26" s="33"/>
      <c r="FX26" s="33"/>
      <c r="FY26" s="33"/>
      <c r="FZ26" s="33"/>
      <c r="GA26" s="33"/>
      <c r="GB26" s="33"/>
      <c r="GC26" s="33"/>
      <c r="GD26" s="33"/>
      <c r="GE26" s="33"/>
      <c r="GF26" s="33"/>
      <c r="GG26" s="33"/>
      <c r="GH26" s="33"/>
      <c r="GI26" s="33"/>
      <c r="GJ26" s="33"/>
      <c r="GK26" s="33"/>
      <c r="GL26" s="33"/>
      <c r="GM26" s="33"/>
      <c r="GN26" s="33"/>
      <c r="GO26" s="33"/>
      <c r="GP26" s="33"/>
      <c r="GQ26" s="33"/>
      <c r="GR26" s="33"/>
      <c r="GS26" s="33"/>
      <c r="GT26" s="33"/>
      <c r="GU26" s="33"/>
      <c r="GV26" s="33"/>
      <c r="GW26" s="33"/>
      <c r="GX26" s="33"/>
      <c r="GY26" s="33"/>
      <c r="GZ26" s="33"/>
      <c r="HA26" s="33"/>
      <c r="HB26" s="33"/>
      <c r="HC26" s="33"/>
      <c r="HD26" s="33"/>
      <c r="HE26" s="33"/>
      <c r="HF26" s="33"/>
      <c r="HG26" s="33"/>
      <c r="HH26" s="33"/>
      <c r="HI26" s="33"/>
      <c r="HJ26" s="33"/>
      <c r="HK26" s="33"/>
      <c r="HL26" s="33"/>
      <c r="HM26" s="33"/>
      <c r="HN26" s="33"/>
      <c r="HO26" s="33"/>
      <c r="HP26" s="33"/>
      <c r="HQ26" s="33"/>
      <c r="HR26" s="33"/>
      <c r="HS26" s="33"/>
      <c r="HT26" s="33"/>
      <c r="HU26" s="33"/>
      <c r="HV26" s="33"/>
      <c r="HW26" s="33"/>
      <c r="HX26" s="33"/>
      <c r="HY26" s="33"/>
      <c r="HZ26" s="33"/>
      <c r="IA26" s="33"/>
      <c r="IB26" s="33"/>
      <c r="IC26" s="33"/>
      <c r="ID26" s="33"/>
      <c r="IE26" s="33"/>
      <c r="IF26" s="33"/>
      <c r="IG26" s="33"/>
      <c r="IH26" s="33"/>
      <c r="II26" s="33"/>
    </row>
    <row r="27" spans="1:243">
      <c r="B27" s="72"/>
      <c r="C27" s="33"/>
      <c r="D27" s="33"/>
      <c r="E27" s="34">
        <f>ROUND(AF12/10,0)*10</f>
        <v>30</v>
      </c>
      <c r="F27" s="73"/>
      <c r="G27" s="77" t="s">
        <v>54</v>
      </c>
      <c r="H27" s="15">
        <f>ROUND(((E25*0.6)/$W$18)/10,1)*10</f>
        <v>11</v>
      </c>
      <c r="I27" s="16">
        <f t="shared" si="1"/>
        <v>30</v>
      </c>
      <c r="J27" s="17">
        <f t="shared" si="2"/>
        <v>1</v>
      </c>
      <c r="K27" s="17">
        <f t="shared" si="0"/>
        <v>1</v>
      </c>
      <c r="L27" s="17">
        <f t="shared" si="0"/>
        <v>1</v>
      </c>
      <c r="M27" s="17">
        <f t="shared" si="0"/>
        <v>1</v>
      </c>
      <c r="N27" s="17">
        <f t="shared" si="0"/>
        <v>1</v>
      </c>
      <c r="O27" s="17">
        <f t="shared" si="0"/>
        <v>1</v>
      </c>
      <c r="P27" s="17">
        <f t="shared" si="0"/>
        <v>1</v>
      </c>
      <c r="Q27" s="17">
        <f t="shared" si="0"/>
        <v>1</v>
      </c>
      <c r="R27" s="17">
        <f t="shared" si="0"/>
        <v>1</v>
      </c>
      <c r="S27" s="17">
        <f t="shared" si="0"/>
        <v>1</v>
      </c>
      <c r="T27" s="17">
        <f t="shared" si="0"/>
        <v>1</v>
      </c>
      <c r="U27" s="17">
        <f t="shared" si="0"/>
        <v>1</v>
      </c>
      <c r="V27" s="17">
        <f t="shared" si="0"/>
        <v>1</v>
      </c>
      <c r="W27" s="17">
        <f t="shared" si="0"/>
        <v>1</v>
      </c>
      <c r="X27" s="17">
        <f t="shared" si="0"/>
        <v>1</v>
      </c>
      <c r="Y27" s="17">
        <f t="shared" si="0"/>
        <v>1</v>
      </c>
      <c r="Z27" s="17">
        <f t="shared" si="0"/>
        <v>1</v>
      </c>
      <c r="AA27" s="18">
        <f t="shared" si="0"/>
        <v>1</v>
      </c>
      <c r="AB27" s="36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3"/>
      <c r="BX27" s="33"/>
      <c r="BY27" s="33"/>
      <c r="BZ27" s="33"/>
      <c r="CA27" s="33"/>
      <c r="CB27" s="33"/>
      <c r="CC27" s="33"/>
      <c r="CD27" s="33"/>
      <c r="CE27" s="33"/>
      <c r="CF27" s="33"/>
      <c r="CG27" s="33"/>
      <c r="CH27" s="33"/>
      <c r="CI27" s="33"/>
      <c r="CJ27" s="33"/>
      <c r="CK27" s="33"/>
      <c r="CL27" s="33"/>
      <c r="CM27" s="33"/>
      <c r="CN27" s="33"/>
      <c r="CO27" s="33"/>
      <c r="CP27" s="33"/>
      <c r="CQ27" s="33"/>
      <c r="CR27" s="33"/>
      <c r="CS27" s="33"/>
      <c r="CT27" s="33"/>
      <c r="CU27" s="33"/>
      <c r="CV27" s="33"/>
      <c r="CW27" s="33"/>
      <c r="CX27" s="33"/>
      <c r="CY27" s="33"/>
      <c r="CZ27" s="33"/>
      <c r="DA27" s="33"/>
      <c r="DB27" s="33"/>
      <c r="DC27" s="33"/>
      <c r="DD27" s="33"/>
      <c r="DE27" s="33"/>
      <c r="DF27" s="33"/>
      <c r="DG27" s="33"/>
      <c r="DH27" s="33"/>
      <c r="DI27" s="33"/>
      <c r="DJ27" s="33"/>
      <c r="DK27" s="33"/>
      <c r="DL27" s="33"/>
      <c r="DM27" s="33"/>
      <c r="DN27" s="33"/>
      <c r="DO27" s="33"/>
      <c r="DP27" s="33"/>
      <c r="DQ27" s="33"/>
      <c r="DR27" s="33"/>
      <c r="DS27" s="33"/>
      <c r="DT27" s="33"/>
      <c r="DU27" s="33"/>
      <c r="DV27" s="33"/>
      <c r="DW27" s="33"/>
      <c r="DX27" s="33"/>
      <c r="DY27" s="33"/>
      <c r="DZ27" s="33"/>
      <c r="EA27" s="33"/>
      <c r="EB27" s="33"/>
      <c r="EC27" s="33"/>
      <c r="ED27" s="33"/>
      <c r="EE27" s="33"/>
      <c r="EF27" s="33"/>
      <c r="EG27" s="33"/>
      <c r="EH27" s="33"/>
      <c r="EI27" s="33"/>
      <c r="EJ27" s="33"/>
      <c r="EK27" s="33"/>
      <c r="EL27" s="33"/>
      <c r="EM27" s="33"/>
      <c r="EN27" s="33"/>
      <c r="EO27" s="33"/>
      <c r="EP27" s="33"/>
      <c r="EQ27" s="33"/>
      <c r="ER27" s="33"/>
      <c r="ES27" s="33"/>
      <c r="ET27" s="33"/>
      <c r="EU27" s="33"/>
      <c r="EV27" s="33"/>
      <c r="EW27" s="33"/>
      <c r="EX27" s="33"/>
      <c r="EY27" s="33"/>
      <c r="EZ27" s="33"/>
      <c r="FA27" s="33"/>
      <c r="FB27" s="33"/>
      <c r="FC27" s="33"/>
      <c r="FD27" s="33"/>
      <c r="FE27" s="33"/>
      <c r="FF27" s="33"/>
      <c r="FG27" s="33"/>
      <c r="FH27" s="33"/>
      <c r="FI27" s="33"/>
      <c r="FJ27" s="33"/>
      <c r="FK27" s="33"/>
      <c r="FL27" s="33"/>
      <c r="FM27" s="33"/>
      <c r="FN27" s="33"/>
      <c r="FO27" s="33"/>
      <c r="FP27" s="33"/>
      <c r="FQ27" s="33"/>
      <c r="FR27" s="33"/>
      <c r="FS27" s="33"/>
      <c r="FT27" s="33"/>
      <c r="FU27" s="33"/>
      <c r="FV27" s="33"/>
      <c r="FW27" s="33"/>
      <c r="FX27" s="33"/>
      <c r="FY27" s="33"/>
      <c r="FZ27" s="33"/>
      <c r="GA27" s="33"/>
      <c r="GB27" s="33"/>
      <c r="GC27" s="33"/>
      <c r="GD27" s="33"/>
      <c r="GE27" s="33"/>
      <c r="GF27" s="33"/>
      <c r="GG27" s="33"/>
      <c r="GH27" s="33"/>
      <c r="GI27" s="33"/>
      <c r="GJ27" s="33"/>
      <c r="GK27" s="33"/>
      <c r="GL27" s="33"/>
      <c r="GM27" s="33"/>
      <c r="GN27" s="33"/>
      <c r="GO27" s="33"/>
      <c r="GP27" s="33"/>
      <c r="GQ27" s="33"/>
      <c r="GR27" s="33"/>
      <c r="GS27" s="33"/>
      <c r="GT27" s="33"/>
      <c r="GU27" s="33"/>
      <c r="GV27" s="33"/>
      <c r="GW27" s="33"/>
      <c r="GX27" s="33"/>
      <c r="GY27" s="33"/>
      <c r="GZ27" s="33"/>
      <c r="HA27" s="33"/>
      <c r="HB27" s="33"/>
      <c r="HC27" s="33"/>
      <c r="HD27" s="33"/>
      <c r="HE27" s="33"/>
      <c r="HF27" s="33"/>
      <c r="HG27" s="33"/>
      <c r="HH27" s="33"/>
      <c r="HI27" s="33"/>
      <c r="HJ27" s="33"/>
      <c r="HK27" s="33"/>
      <c r="HL27" s="33"/>
      <c r="HM27" s="33"/>
      <c r="HN27" s="33"/>
      <c r="HO27" s="33"/>
      <c r="HP27" s="33"/>
      <c r="HQ27" s="33"/>
      <c r="HR27" s="33"/>
      <c r="HS27" s="33"/>
      <c r="HT27" s="33"/>
      <c r="HU27" s="33"/>
      <c r="HV27" s="33"/>
      <c r="HW27" s="33"/>
      <c r="HX27" s="33"/>
      <c r="HY27" s="33"/>
      <c r="HZ27" s="33"/>
      <c r="IA27" s="33"/>
      <c r="IB27" s="33"/>
      <c r="IC27" s="33"/>
      <c r="ID27" s="33"/>
      <c r="IE27" s="33"/>
      <c r="IF27" s="33"/>
      <c r="IG27" s="33"/>
      <c r="IH27" s="33"/>
      <c r="II27" s="33"/>
    </row>
    <row r="28" spans="1:243">
      <c r="B28" s="72"/>
      <c r="C28" s="33"/>
      <c r="D28" s="33"/>
      <c r="E28" s="40"/>
      <c r="F28" s="73"/>
      <c r="G28" s="76" t="s">
        <v>53</v>
      </c>
      <c r="H28" s="1">
        <f>ROUND(((E27*0.6)/$W$18)/10,1)*10</f>
        <v>5</v>
      </c>
      <c r="I28" s="2">
        <f t="shared" si="1"/>
        <v>41</v>
      </c>
      <c r="J28" s="13">
        <f t="shared" si="2"/>
        <v>1</v>
      </c>
      <c r="K28" s="9">
        <f t="shared" si="0"/>
        <v>1</v>
      </c>
      <c r="L28" s="9">
        <f t="shared" si="0"/>
        <v>1</v>
      </c>
      <c r="M28" s="9">
        <f t="shared" si="0"/>
        <v>1</v>
      </c>
      <c r="N28" s="9">
        <f t="shared" si="0"/>
        <v>1</v>
      </c>
      <c r="O28" s="9">
        <f t="shared" si="0"/>
        <v>1</v>
      </c>
      <c r="P28" s="149">
        <f t="shared" si="0"/>
        <v>1</v>
      </c>
      <c r="Q28" s="9">
        <f t="shared" si="0"/>
        <v>1</v>
      </c>
      <c r="R28" s="9">
        <f t="shared" si="0"/>
        <v>1</v>
      </c>
      <c r="S28" s="9">
        <f t="shared" si="0"/>
        <v>1</v>
      </c>
      <c r="T28" s="9">
        <f t="shared" si="0"/>
        <v>1</v>
      </c>
      <c r="U28" s="9">
        <f t="shared" si="0"/>
        <v>1</v>
      </c>
      <c r="V28" s="9">
        <f t="shared" si="0"/>
        <v>1</v>
      </c>
      <c r="W28" s="9">
        <f t="shared" si="0"/>
        <v>1</v>
      </c>
      <c r="X28" s="9">
        <f t="shared" si="0"/>
        <v>1</v>
      </c>
      <c r="Y28" s="9">
        <f t="shared" si="0"/>
        <v>1</v>
      </c>
      <c r="Z28" s="9">
        <f t="shared" si="0"/>
        <v>1</v>
      </c>
      <c r="AA28" s="10">
        <f t="shared" si="0"/>
        <v>1</v>
      </c>
      <c r="AB28" s="36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3"/>
      <c r="BX28" s="33"/>
      <c r="BY28" s="33"/>
      <c r="BZ28" s="33"/>
      <c r="CA28" s="33"/>
      <c r="CB28" s="33"/>
      <c r="CC28" s="33"/>
      <c r="CD28" s="33"/>
      <c r="CE28" s="33"/>
      <c r="CF28" s="33"/>
      <c r="CG28" s="33"/>
      <c r="CH28" s="33"/>
      <c r="CI28" s="33"/>
      <c r="CJ28" s="33"/>
      <c r="CK28" s="33"/>
      <c r="CL28" s="33"/>
      <c r="CM28" s="33"/>
      <c r="CN28" s="33"/>
      <c r="CO28" s="33"/>
      <c r="CP28" s="33"/>
      <c r="CQ28" s="33"/>
      <c r="CR28" s="33"/>
      <c r="CS28" s="33"/>
      <c r="CT28" s="33"/>
      <c r="CU28" s="33"/>
      <c r="CV28" s="33"/>
      <c r="CW28" s="33"/>
      <c r="CX28" s="33"/>
      <c r="CY28" s="33"/>
      <c r="CZ28" s="33"/>
      <c r="DA28" s="33"/>
      <c r="DB28" s="33"/>
      <c r="DC28" s="33"/>
      <c r="DD28" s="33"/>
      <c r="DE28" s="33"/>
      <c r="DF28" s="33"/>
      <c r="DG28" s="33"/>
      <c r="DH28" s="33"/>
      <c r="DI28" s="33"/>
      <c r="DJ28" s="33"/>
      <c r="DK28" s="33"/>
      <c r="DL28" s="33"/>
      <c r="DM28" s="33"/>
      <c r="DN28" s="33"/>
      <c r="DO28" s="33"/>
      <c r="DP28" s="33"/>
      <c r="DQ28" s="33"/>
      <c r="DR28" s="33"/>
      <c r="DS28" s="33"/>
      <c r="DT28" s="33"/>
      <c r="DU28" s="33"/>
      <c r="DV28" s="33"/>
      <c r="DW28" s="33"/>
      <c r="DX28" s="33"/>
      <c r="DY28" s="33"/>
      <c r="DZ28" s="33"/>
      <c r="EA28" s="33"/>
      <c r="EB28" s="33"/>
      <c r="EC28" s="33"/>
      <c r="ED28" s="33"/>
      <c r="EE28" s="33"/>
      <c r="EF28" s="33"/>
      <c r="EG28" s="33"/>
      <c r="EH28" s="33"/>
      <c r="EI28" s="33"/>
      <c r="EJ28" s="33"/>
      <c r="EK28" s="33"/>
      <c r="EL28" s="33"/>
      <c r="EM28" s="33"/>
      <c r="EN28" s="33"/>
      <c r="EO28" s="33"/>
      <c r="EP28" s="33"/>
      <c r="EQ28" s="33"/>
      <c r="ER28" s="33"/>
      <c r="ES28" s="33"/>
      <c r="ET28" s="33"/>
      <c r="EU28" s="33"/>
      <c r="EV28" s="33"/>
      <c r="EW28" s="33"/>
      <c r="EX28" s="33"/>
      <c r="EY28" s="33"/>
      <c r="EZ28" s="33"/>
      <c r="FA28" s="33"/>
      <c r="FB28" s="33"/>
      <c r="FC28" s="33"/>
      <c r="FD28" s="33"/>
      <c r="FE28" s="33"/>
      <c r="FF28" s="33"/>
      <c r="FG28" s="33"/>
      <c r="FH28" s="33"/>
      <c r="FI28" s="33"/>
      <c r="FJ28" s="33"/>
      <c r="FK28" s="33"/>
      <c r="FL28" s="33"/>
      <c r="FM28" s="33"/>
      <c r="FN28" s="33"/>
      <c r="FO28" s="33"/>
      <c r="FP28" s="33"/>
      <c r="FQ28" s="33"/>
      <c r="FR28" s="33"/>
      <c r="FS28" s="33"/>
      <c r="FT28" s="33"/>
      <c r="FU28" s="33"/>
      <c r="FV28" s="33"/>
      <c r="FW28" s="33"/>
      <c r="FX28" s="33"/>
      <c r="FY28" s="33"/>
      <c r="FZ28" s="33"/>
      <c r="GA28" s="33"/>
      <c r="GB28" s="33"/>
      <c r="GC28" s="33"/>
      <c r="GD28" s="33"/>
      <c r="GE28" s="33"/>
      <c r="GF28" s="33"/>
      <c r="GG28" s="33"/>
      <c r="GH28" s="33"/>
      <c r="GI28" s="33"/>
      <c r="GJ28" s="33"/>
      <c r="GK28" s="33"/>
      <c r="GL28" s="33"/>
      <c r="GM28" s="33"/>
      <c r="GN28" s="33"/>
      <c r="GO28" s="33"/>
      <c r="GP28" s="33"/>
      <c r="GQ28" s="33"/>
      <c r="GR28" s="33"/>
      <c r="GS28" s="33"/>
      <c r="GT28" s="33"/>
      <c r="GU28" s="33"/>
      <c r="GV28" s="33"/>
      <c r="GW28" s="33"/>
      <c r="GX28" s="33"/>
      <c r="GY28" s="33"/>
      <c r="GZ28" s="33"/>
      <c r="HA28" s="33"/>
      <c r="HB28" s="33"/>
      <c r="HC28" s="33"/>
      <c r="HD28" s="33"/>
      <c r="HE28" s="33"/>
      <c r="HF28" s="33"/>
      <c r="HG28" s="33"/>
      <c r="HH28" s="33"/>
      <c r="HI28" s="33"/>
      <c r="HJ28" s="33"/>
      <c r="HK28" s="33"/>
      <c r="HL28" s="33"/>
      <c r="HM28" s="33"/>
      <c r="HN28" s="33"/>
      <c r="HO28" s="33"/>
      <c r="HP28" s="33"/>
      <c r="HQ28" s="33"/>
      <c r="HR28" s="33"/>
      <c r="HS28" s="33"/>
      <c r="HT28" s="33"/>
      <c r="HU28" s="33"/>
      <c r="HV28" s="33"/>
      <c r="HW28" s="33"/>
      <c r="HX28" s="33"/>
      <c r="HY28" s="33"/>
      <c r="HZ28" s="33"/>
      <c r="IA28" s="33"/>
      <c r="IB28" s="33"/>
      <c r="IC28" s="33"/>
      <c r="ID28" s="33"/>
      <c r="IE28" s="33"/>
      <c r="IF28" s="33"/>
      <c r="IG28" s="33"/>
      <c r="IH28" s="33"/>
      <c r="II28" s="33"/>
    </row>
    <row r="29" spans="1:243" s="21" customFormat="1">
      <c r="A29" s="33"/>
      <c r="B29" s="72"/>
      <c r="C29" s="79"/>
      <c r="E29" s="80">
        <f>ROUND(AF14/10,0)*10</f>
        <v>60</v>
      </c>
      <c r="F29" s="81"/>
      <c r="G29" s="82" t="s">
        <v>52</v>
      </c>
      <c r="H29" s="19">
        <f>ROUND(((E29*0.6)/$W$18)/10,2)*10</f>
        <v>9</v>
      </c>
      <c r="I29" s="20">
        <f t="shared" si="1"/>
        <v>46</v>
      </c>
      <c r="J29" s="21">
        <f t="shared" si="2"/>
        <v>1</v>
      </c>
      <c r="K29" s="21">
        <f t="shared" si="0"/>
        <v>1</v>
      </c>
      <c r="L29" s="21">
        <f t="shared" si="0"/>
        <v>1</v>
      </c>
      <c r="M29" s="21">
        <f t="shared" si="0"/>
        <v>1</v>
      </c>
      <c r="N29" s="21">
        <f t="shared" si="0"/>
        <v>1</v>
      </c>
      <c r="O29" s="21">
        <f t="shared" si="0"/>
        <v>1</v>
      </c>
      <c r="P29" s="21">
        <f t="shared" si="0"/>
        <v>1</v>
      </c>
      <c r="Q29" s="21">
        <f t="shared" si="0"/>
        <v>1</v>
      </c>
      <c r="R29" s="21">
        <f t="shared" si="0"/>
        <v>1</v>
      </c>
      <c r="S29" s="21">
        <f t="shared" si="0"/>
        <v>1</v>
      </c>
      <c r="T29" s="21">
        <f t="shared" si="0"/>
        <v>1</v>
      </c>
      <c r="U29" s="22">
        <f t="shared" si="0"/>
        <v>1</v>
      </c>
      <c r="V29" s="22">
        <f t="shared" si="0"/>
        <v>1</v>
      </c>
      <c r="W29" s="22">
        <f t="shared" si="0"/>
        <v>1</v>
      </c>
      <c r="X29" s="21">
        <f t="shared" si="0"/>
        <v>1</v>
      </c>
      <c r="Y29" s="21">
        <f t="shared" si="0"/>
        <v>1</v>
      </c>
      <c r="Z29" s="21">
        <f t="shared" si="0"/>
        <v>1</v>
      </c>
      <c r="AA29" s="23">
        <f t="shared" si="0"/>
        <v>1</v>
      </c>
      <c r="AB29" s="36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33"/>
      <c r="BV29" s="33"/>
      <c r="BW29" s="33"/>
      <c r="BX29" s="33"/>
      <c r="BY29" s="33"/>
      <c r="BZ29" s="33"/>
      <c r="CA29" s="33"/>
      <c r="CB29" s="33"/>
      <c r="CC29" s="33"/>
      <c r="CD29" s="33"/>
      <c r="CE29" s="33"/>
      <c r="CF29" s="33"/>
      <c r="CG29" s="33"/>
      <c r="CH29" s="33"/>
      <c r="CI29" s="33"/>
      <c r="CJ29" s="33"/>
      <c r="CK29" s="33"/>
      <c r="CL29" s="33"/>
      <c r="CM29" s="33"/>
      <c r="CN29" s="33"/>
      <c r="CO29" s="33"/>
      <c r="CP29" s="33"/>
      <c r="CQ29" s="33"/>
      <c r="CR29" s="33"/>
      <c r="CS29" s="33"/>
      <c r="CT29" s="33"/>
      <c r="CU29" s="33"/>
      <c r="CV29" s="33"/>
      <c r="CW29" s="33"/>
      <c r="CX29" s="33"/>
      <c r="CY29" s="33"/>
      <c r="CZ29" s="33"/>
      <c r="DA29" s="33"/>
      <c r="DB29" s="33"/>
      <c r="DC29" s="33"/>
      <c r="DD29" s="33"/>
      <c r="DE29" s="33"/>
      <c r="DF29" s="33"/>
      <c r="DG29" s="33"/>
      <c r="DH29" s="33"/>
      <c r="DI29" s="33"/>
      <c r="DJ29" s="33"/>
      <c r="DK29" s="33"/>
      <c r="DL29" s="33"/>
      <c r="DM29" s="33"/>
      <c r="DN29" s="33"/>
      <c r="DO29" s="33"/>
      <c r="DP29" s="33"/>
      <c r="DQ29" s="33"/>
      <c r="DR29" s="33"/>
      <c r="DS29" s="33"/>
      <c r="DT29" s="33"/>
      <c r="DU29" s="33"/>
      <c r="DV29" s="33"/>
      <c r="DW29" s="33"/>
      <c r="DX29" s="33"/>
      <c r="DY29" s="33"/>
      <c r="DZ29" s="33"/>
      <c r="EA29" s="33"/>
      <c r="EB29" s="33"/>
      <c r="EC29" s="33"/>
      <c r="ED29" s="33"/>
      <c r="EE29" s="33"/>
      <c r="EF29" s="33"/>
      <c r="EG29" s="33"/>
      <c r="EH29" s="33"/>
      <c r="EI29" s="33"/>
      <c r="EJ29" s="33"/>
      <c r="EK29" s="33"/>
      <c r="EL29" s="33"/>
      <c r="EM29" s="33"/>
      <c r="EN29" s="33"/>
      <c r="EO29" s="33"/>
      <c r="EP29" s="33"/>
      <c r="EQ29" s="33"/>
      <c r="ER29" s="33"/>
      <c r="ES29" s="33"/>
      <c r="ET29" s="33"/>
      <c r="EU29" s="33"/>
      <c r="EV29" s="33"/>
      <c r="EW29" s="33"/>
      <c r="EX29" s="33"/>
      <c r="EY29" s="33"/>
      <c r="EZ29" s="33"/>
      <c r="FA29" s="33"/>
      <c r="FB29" s="33"/>
      <c r="FC29" s="33"/>
      <c r="FD29" s="33"/>
      <c r="FE29" s="33"/>
      <c r="FF29" s="33"/>
      <c r="FG29" s="33"/>
      <c r="FH29" s="33"/>
      <c r="FI29" s="33"/>
      <c r="FJ29" s="33"/>
      <c r="FK29" s="33"/>
      <c r="FL29" s="33"/>
      <c r="FM29" s="33"/>
      <c r="FN29" s="33"/>
      <c r="FO29" s="33"/>
      <c r="FP29" s="33"/>
      <c r="FQ29" s="33"/>
      <c r="FR29" s="33"/>
      <c r="FS29" s="33"/>
      <c r="FT29" s="33"/>
      <c r="FU29" s="33"/>
      <c r="FV29" s="33"/>
      <c r="FW29" s="33"/>
      <c r="FX29" s="33"/>
      <c r="FY29" s="33"/>
      <c r="FZ29" s="33"/>
      <c r="GA29" s="33"/>
      <c r="GB29" s="33"/>
      <c r="GC29" s="33"/>
      <c r="GD29" s="33"/>
      <c r="GE29" s="33"/>
      <c r="GF29" s="33"/>
      <c r="GG29" s="33"/>
      <c r="GH29" s="33"/>
      <c r="GI29" s="33"/>
      <c r="GJ29" s="33"/>
      <c r="GK29" s="33"/>
      <c r="GL29" s="33"/>
      <c r="GM29" s="33"/>
      <c r="GN29" s="33"/>
      <c r="GO29" s="33"/>
      <c r="GP29" s="33"/>
      <c r="GQ29" s="33"/>
      <c r="GR29" s="33"/>
      <c r="GS29" s="33"/>
      <c r="GT29" s="33"/>
      <c r="GU29" s="33"/>
      <c r="GV29" s="33"/>
      <c r="GW29" s="33"/>
      <c r="GX29" s="33"/>
      <c r="GY29" s="33"/>
      <c r="GZ29" s="33"/>
      <c r="HA29" s="33"/>
      <c r="HB29" s="33"/>
      <c r="HC29" s="33"/>
      <c r="HD29" s="33"/>
      <c r="HE29" s="33"/>
      <c r="HF29" s="33"/>
      <c r="HG29" s="33"/>
      <c r="HH29" s="33"/>
      <c r="HI29" s="33"/>
      <c r="HJ29" s="33"/>
      <c r="HK29" s="33"/>
      <c r="HL29" s="33"/>
      <c r="HM29" s="33"/>
      <c r="HN29" s="33"/>
      <c r="HO29" s="33"/>
      <c r="HP29" s="33"/>
      <c r="HQ29" s="33"/>
      <c r="HR29" s="33"/>
      <c r="HS29" s="33"/>
      <c r="HT29" s="33"/>
      <c r="HU29" s="33"/>
      <c r="HV29" s="33"/>
      <c r="HW29" s="33"/>
      <c r="HX29" s="33"/>
      <c r="HY29" s="33"/>
      <c r="HZ29" s="33"/>
      <c r="IA29" s="33"/>
      <c r="IB29" s="33"/>
      <c r="IC29" s="33"/>
      <c r="ID29" s="33"/>
      <c r="IE29" s="33"/>
      <c r="IF29" s="33"/>
      <c r="IG29" s="33"/>
      <c r="IH29" s="33"/>
      <c r="II29" s="33"/>
    </row>
    <row r="30" spans="1:243" s="33" customFormat="1">
      <c r="B30" s="32"/>
      <c r="E30" s="34"/>
      <c r="F30" s="40"/>
      <c r="G30" s="40"/>
      <c r="H30" s="83"/>
      <c r="I30" s="84"/>
      <c r="S30" s="85"/>
      <c r="T30" s="85"/>
      <c r="AB30" s="36"/>
    </row>
    <row r="31" spans="1:243" s="33" customFormat="1">
      <c r="B31" s="32"/>
      <c r="C31" s="33" t="str">
        <f>"Since,your current level of preparation for "&amp;Inputs!B16&amp;" seems to be "&amp; IF(Inputs!X5&lt;3.9,"Low","Good")&amp;", so we recommend that you put approx."&amp;E23 &amp;" hours in it."</f>
        <v>Since,your current level of preparation for Quantitative Analysis seems to be Low, so we recommend that you put approx.50 hours in it.</v>
      </c>
      <c r="E31" s="34"/>
      <c r="F31" s="40"/>
      <c r="G31" s="40"/>
      <c r="H31" s="83"/>
      <c r="I31" s="84"/>
      <c r="AB31" s="36"/>
    </row>
    <row r="32" spans="1:243" s="33" customFormat="1">
      <c r="B32" s="32"/>
      <c r="C32" s="33" t="str">
        <f>"The level of preparation for "&amp;Inputs!B23&amp;" is also "&amp; IF(Inputs!X7&lt;3.9,"Low","Good")&amp;", so total recommend time is "&amp;E25 &amp;" hours."</f>
        <v>The level of preparation for Financial Markets &amp; Products is also Low, so total recommend time is 70 hours.</v>
      </c>
      <c r="E32" s="34"/>
      <c r="F32" s="40"/>
      <c r="G32" s="40"/>
      <c r="H32" s="83"/>
      <c r="I32" s="84"/>
      <c r="AB32" s="36"/>
      <c r="AD32" s="86"/>
    </row>
    <row r="33" spans="2:28" s="33" customFormat="1">
      <c r="B33" s="32"/>
      <c r="C33" s="33" t="str">
        <f>"Current level of preparation for "&amp;Inputs!K16&amp;" is "&amp; IF(Inputs!X9&lt;3.9,"Low","Good")&amp;", so we recommend time for this section is approx."&amp;E27 &amp;" hours ."</f>
        <v>Current level of preparation for Value At Risk is Good, so we recommend time for this section is approx.30 hours .</v>
      </c>
      <c r="E33" s="34"/>
      <c r="F33" s="40"/>
      <c r="G33" s="40"/>
      <c r="H33" s="83"/>
      <c r="I33" s="84"/>
      <c r="AB33" s="36"/>
    </row>
    <row r="34" spans="2:28" ht="14.25" customHeight="1">
      <c r="B34" s="32"/>
      <c r="C34" s="33" t="str">
        <f>"Similarly preparation level  for "&amp;Inputs!K23&amp;" is "&amp; IF(Inputs!X11&lt;3.9,"Low","Good")&amp;", so you should spend approx."&amp;E29 &amp;" hours in it."</f>
        <v>Similarly preparation level  for Portfolio Theory is Low, so you should spend approx.60 hours in it.</v>
      </c>
      <c r="D34" s="33"/>
      <c r="E34" s="33"/>
      <c r="F34" s="33"/>
      <c r="G34" s="33"/>
      <c r="H34" s="87"/>
      <c r="I34" s="87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88"/>
      <c r="Z34" s="33"/>
      <c r="AA34" s="33"/>
      <c r="AB34" s="36"/>
    </row>
    <row r="35" spans="2:28" ht="14.25" customHeight="1">
      <c r="B35" s="32"/>
      <c r="C35" s="78" t="str">
        <f>"(Total no. of hours prescribed for each section should be divided in the ratio of 3:2 for question solving and Theory.)"</f>
        <v>(Total no. of hours prescribed for each section should be divided in the ratio of 3:2 for question solving and Theory.)</v>
      </c>
      <c r="D35" s="33"/>
      <c r="E35" s="33"/>
      <c r="F35" s="33"/>
      <c r="G35" s="33"/>
      <c r="H35" s="87"/>
      <c r="I35" s="87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6"/>
    </row>
    <row r="36" spans="2:28">
      <c r="B36" s="32"/>
      <c r="C36" s="178" t="str">
        <f>"To know a more personalized schedule, please fill in your personal details and send the excel sheet to info@edupristine.com or call us on +91 80800 05533."</f>
        <v>To know a more personalized schedule, please fill in your personal details and send the excel sheet to info@edupristine.com or call us on +91 80800 05533.</v>
      </c>
      <c r="D36" s="178"/>
      <c r="E36" s="178"/>
      <c r="F36" s="178"/>
      <c r="G36" s="178"/>
      <c r="H36" s="178"/>
      <c r="I36" s="178"/>
      <c r="J36" s="178"/>
      <c r="K36" s="178"/>
      <c r="L36" s="178"/>
      <c r="M36" s="178"/>
      <c r="N36" s="178"/>
      <c r="O36" s="178"/>
      <c r="P36" s="178"/>
      <c r="Q36" s="178"/>
      <c r="R36" s="178"/>
      <c r="S36" s="178"/>
      <c r="T36" s="178"/>
      <c r="U36" s="178"/>
      <c r="V36" s="178"/>
      <c r="W36" s="178"/>
      <c r="X36" s="178"/>
      <c r="Y36" s="178"/>
      <c r="Z36" s="178"/>
      <c r="AA36" s="178"/>
      <c r="AB36" s="36"/>
    </row>
    <row r="37" spans="2:28">
      <c r="B37" s="32"/>
      <c r="C37" s="178"/>
      <c r="D37" s="178"/>
      <c r="E37" s="178"/>
      <c r="F37" s="178"/>
      <c r="G37" s="178"/>
      <c r="H37" s="178"/>
      <c r="I37" s="178"/>
      <c r="J37" s="178"/>
      <c r="K37" s="178"/>
      <c r="L37" s="178"/>
      <c r="M37" s="178"/>
      <c r="N37" s="178"/>
      <c r="O37" s="178"/>
      <c r="P37" s="178"/>
      <c r="Q37" s="178"/>
      <c r="R37" s="178"/>
      <c r="S37" s="178"/>
      <c r="T37" s="178"/>
      <c r="U37" s="178"/>
      <c r="V37" s="178"/>
      <c r="W37" s="178"/>
      <c r="X37" s="178"/>
      <c r="Y37" s="178"/>
      <c r="Z37" s="178"/>
      <c r="AA37" s="178"/>
      <c r="AB37" s="36"/>
    </row>
    <row r="38" spans="2:28" ht="8.25" customHeight="1">
      <c r="B38" s="32"/>
      <c r="C38" s="178"/>
      <c r="D38" s="178"/>
      <c r="E38" s="178"/>
      <c r="F38" s="178"/>
      <c r="G38" s="178"/>
      <c r="H38" s="178"/>
      <c r="I38" s="178"/>
      <c r="J38" s="178"/>
      <c r="K38" s="178"/>
      <c r="L38" s="178"/>
      <c r="M38" s="178"/>
      <c r="N38" s="178"/>
      <c r="O38" s="178"/>
      <c r="P38" s="178"/>
      <c r="Q38" s="178"/>
      <c r="R38" s="178"/>
      <c r="S38" s="178"/>
      <c r="T38" s="178"/>
      <c r="U38" s="178"/>
      <c r="V38" s="178"/>
      <c r="W38" s="178"/>
      <c r="X38" s="178"/>
      <c r="Y38" s="178"/>
      <c r="Z38" s="178"/>
      <c r="AA38" s="178"/>
      <c r="AB38" s="36"/>
    </row>
    <row r="39" spans="2:28">
      <c r="B39" s="32"/>
      <c r="C39" s="78" t="str">
        <f>"For more information visit: www.edupristine.com"</f>
        <v>For more information visit: www.edupristine.com</v>
      </c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6"/>
    </row>
    <row r="40" spans="2:28" ht="1.5" customHeight="1">
      <c r="B40" s="32"/>
      <c r="C40" s="78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6"/>
    </row>
    <row r="41" spans="2:28">
      <c r="B41" s="32"/>
      <c r="C41" s="89" t="str">
        <f>"Contact Information: "</f>
        <v xml:space="preserve">Contact Information: </v>
      </c>
      <c r="D41" s="33"/>
      <c r="E41" s="33"/>
      <c r="F41" s="90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6"/>
    </row>
    <row r="42" spans="2:28" ht="16.5">
      <c r="B42" s="32"/>
      <c r="C42" s="91" t="s">
        <v>96</v>
      </c>
      <c r="D42" s="33"/>
      <c r="E42" s="33"/>
      <c r="F42" s="92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6"/>
    </row>
    <row r="43" spans="2:28" ht="16.5">
      <c r="B43" s="32"/>
      <c r="C43" s="93" t="s">
        <v>97</v>
      </c>
      <c r="D43" s="33"/>
      <c r="E43" s="33"/>
      <c r="F43" s="90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6"/>
    </row>
    <row r="44" spans="2:28" ht="6" customHeight="1">
      <c r="B44" s="32"/>
      <c r="C44" s="91"/>
      <c r="D44" s="33"/>
      <c r="E44" s="33"/>
      <c r="F44" s="90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6"/>
    </row>
    <row r="45" spans="2:28" ht="15.75" customHeight="1">
      <c r="B45" s="94"/>
      <c r="C45" s="95" t="s">
        <v>90</v>
      </c>
      <c r="D45" s="96"/>
      <c r="E45" s="96"/>
      <c r="F45" s="97"/>
      <c r="G45" s="96"/>
      <c r="H45" s="96"/>
      <c r="I45" s="96"/>
      <c r="J45" s="96"/>
      <c r="K45" s="96"/>
      <c r="L45" s="96"/>
      <c r="M45" s="96"/>
      <c r="N45" s="96"/>
      <c r="O45" s="96"/>
      <c r="P45" s="96"/>
      <c r="Q45" s="96"/>
      <c r="R45" s="96"/>
      <c r="S45" s="96"/>
      <c r="T45" s="96"/>
      <c r="U45" s="96"/>
      <c r="V45" s="96"/>
      <c r="W45" s="96"/>
      <c r="X45" s="96"/>
      <c r="Y45" s="96"/>
      <c r="Z45" s="96"/>
      <c r="AA45" s="96"/>
      <c r="AB45" s="98"/>
    </row>
    <row r="46" spans="2:28" ht="16.5" customHeight="1">
      <c r="B46" s="32"/>
      <c r="C46" s="173" t="s">
        <v>89</v>
      </c>
      <c r="D46" s="174"/>
      <c r="E46" s="174"/>
      <c r="F46" s="174"/>
      <c r="G46" s="174"/>
      <c r="H46" s="174"/>
      <c r="I46" s="174"/>
      <c r="J46" s="174"/>
      <c r="K46" s="174"/>
      <c r="L46" s="174"/>
      <c r="M46" s="174"/>
      <c r="N46" s="174"/>
      <c r="O46" s="174"/>
      <c r="P46" s="174"/>
      <c r="Q46" s="174"/>
      <c r="R46" s="174"/>
      <c r="S46" s="174"/>
      <c r="T46" s="174"/>
      <c r="U46" s="174"/>
      <c r="V46" s="174"/>
      <c r="W46" s="174"/>
      <c r="X46" s="174"/>
      <c r="Y46" s="174"/>
      <c r="Z46" s="174"/>
      <c r="AA46" s="174"/>
      <c r="AB46" s="36"/>
    </row>
    <row r="47" spans="2:28">
      <c r="B47" s="32"/>
      <c r="C47" s="174"/>
      <c r="D47" s="174"/>
      <c r="E47" s="174"/>
      <c r="F47" s="174"/>
      <c r="G47" s="174"/>
      <c r="H47" s="174"/>
      <c r="I47" s="174"/>
      <c r="J47" s="174"/>
      <c r="K47" s="174"/>
      <c r="L47" s="174"/>
      <c r="M47" s="174"/>
      <c r="N47" s="174"/>
      <c r="O47" s="174"/>
      <c r="P47" s="174"/>
      <c r="Q47" s="174"/>
      <c r="R47" s="174"/>
      <c r="S47" s="174"/>
      <c r="T47" s="174"/>
      <c r="U47" s="174"/>
      <c r="V47" s="174"/>
      <c r="W47" s="174"/>
      <c r="X47" s="174"/>
      <c r="Y47" s="174"/>
      <c r="Z47" s="174"/>
      <c r="AA47" s="174"/>
      <c r="AB47" s="36"/>
    </row>
    <row r="48" spans="2:28">
      <c r="B48" s="32"/>
      <c r="C48" s="174"/>
      <c r="D48" s="174"/>
      <c r="E48" s="174"/>
      <c r="F48" s="174"/>
      <c r="G48" s="174"/>
      <c r="H48" s="174"/>
      <c r="I48" s="174"/>
      <c r="J48" s="174"/>
      <c r="K48" s="174"/>
      <c r="L48" s="174"/>
      <c r="M48" s="174"/>
      <c r="N48" s="174"/>
      <c r="O48" s="174"/>
      <c r="P48" s="174"/>
      <c r="Q48" s="174"/>
      <c r="R48" s="174"/>
      <c r="S48" s="174"/>
      <c r="T48" s="174"/>
      <c r="U48" s="174"/>
      <c r="V48" s="174"/>
      <c r="W48" s="174"/>
      <c r="X48" s="174"/>
      <c r="Y48" s="174"/>
      <c r="Z48" s="174"/>
      <c r="AA48" s="174"/>
      <c r="AB48" s="36"/>
    </row>
    <row r="49" spans="2:28" ht="15.75" customHeight="1">
      <c r="B49" s="32"/>
      <c r="C49" s="99" t="s">
        <v>91</v>
      </c>
      <c r="D49" s="100"/>
      <c r="E49" s="100"/>
      <c r="F49" s="101"/>
      <c r="G49" s="100"/>
      <c r="H49" s="100"/>
      <c r="I49" s="100"/>
      <c r="J49" s="100"/>
      <c r="K49" s="100"/>
      <c r="L49" s="100"/>
      <c r="M49" s="100"/>
      <c r="N49" s="152"/>
      <c r="O49" s="154"/>
      <c r="P49" s="151"/>
      <c r="Q49" s="151"/>
      <c r="R49" s="151"/>
      <c r="S49" s="151"/>
      <c r="T49" s="151"/>
      <c r="U49" s="171" t="s">
        <v>93</v>
      </c>
      <c r="V49" s="171"/>
      <c r="W49" s="171"/>
      <c r="X49" s="171"/>
      <c r="Y49" s="171"/>
      <c r="Z49" s="171"/>
      <c r="AA49" s="171"/>
      <c r="AB49" s="172"/>
    </row>
    <row r="50" spans="2:28" ht="15" customHeight="1">
      <c r="B50" s="102"/>
      <c r="C50" s="103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53"/>
      <c r="O50" s="155"/>
      <c r="P50" s="169" t="s">
        <v>95</v>
      </c>
      <c r="Q50" s="169"/>
      <c r="R50" s="169"/>
      <c r="S50" s="169"/>
      <c r="T50" s="169"/>
      <c r="U50" s="169"/>
      <c r="V50" s="169"/>
      <c r="W50" s="169"/>
      <c r="X50" s="169"/>
      <c r="Y50" s="169"/>
      <c r="Z50" s="169"/>
      <c r="AA50" s="169"/>
      <c r="AB50" s="170"/>
    </row>
  </sheetData>
  <sheetProtection password="CF7A" sheet="1" objects="1" scenarios="1"/>
  <mergeCells count="9">
    <mergeCell ref="P50:AB50"/>
    <mergeCell ref="U49:AB49"/>
    <mergeCell ref="C46:AA48"/>
    <mergeCell ref="C5:AA6"/>
    <mergeCell ref="C8:AA9"/>
    <mergeCell ref="C10:AA11"/>
    <mergeCell ref="C12:Z12"/>
    <mergeCell ref="C14:AA14"/>
    <mergeCell ref="C36:AA38"/>
  </mergeCells>
  <conditionalFormatting sqref="J21:U21 W21:AA21">
    <cfRule type="cellIs" dxfId="32" priority="44" operator="equal">
      <formula>13</formula>
    </cfRule>
  </conditionalFormatting>
  <conditionalFormatting sqref="J21:U21 W21:AA21">
    <cfRule type="cellIs" dxfId="31" priority="64" stopIfTrue="1" operator="equal">
      <formula>$H$18</formula>
    </cfRule>
  </conditionalFormatting>
  <conditionalFormatting sqref="J21:AA29">
    <cfRule type="cellIs" dxfId="30" priority="27" operator="equal">
      <formula>$H$18</formula>
    </cfRule>
  </conditionalFormatting>
  <conditionalFormatting sqref="J21:J29">
    <cfRule type="expression" dxfId="29" priority="26">
      <formula>IF($J$21=$H$18,"","")</formula>
    </cfRule>
  </conditionalFormatting>
  <conditionalFormatting sqref="U21:U29">
    <cfRule type="expression" dxfId="28" priority="22">
      <formula>IF($U$21=$H$18,1,"")</formula>
    </cfRule>
  </conditionalFormatting>
  <conditionalFormatting sqref="AA21:AA29">
    <cfRule type="expression" dxfId="27" priority="23">
      <formula>IF($AA$21=$H$18,1,"")</formula>
    </cfRule>
  </conditionalFormatting>
  <conditionalFormatting sqref="Z21:Z29">
    <cfRule type="expression" dxfId="26" priority="21">
      <formula>IF($Z$21=$H$18,1,"")</formula>
    </cfRule>
  </conditionalFormatting>
  <conditionalFormatting sqref="Y21:Y29">
    <cfRule type="expression" dxfId="25" priority="20">
      <formula>IF($Y$21=$H$18,1,"")</formula>
    </cfRule>
  </conditionalFormatting>
  <conditionalFormatting sqref="X21:X29">
    <cfRule type="expression" dxfId="24" priority="19">
      <formula>IF($X$21=$H$18,1,"")</formula>
    </cfRule>
  </conditionalFormatting>
  <conditionalFormatting sqref="W21:W29">
    <cfRule type="expression" dxfId="23" priority="18">
      <formula>IF($W$21=$H$18,1,"")</formula>
    </cfRule>
  </conditionalFormatting>
  <conditionalFormatting sqref="T21:T29">
    <cfRule type="expression" dxfId="22" priority="15">
      <formula>IF($T$21=$H$18,1,"")</formula>
    </cfRule>
  </conditionalFormatting>
  <conditionalFormatting sqref="S21:S29">
    <cfRule type="expression" dxfId="21" priority="14">
      <formula>IF($S$21=$H$18,1,"")</formula>
    </cfRule>
  </conditionalFormatting>
  <conditionalFormatting sqref="R21:R29">
    <cfRule type="expression" dxfId="20" priority="13">
      <formula>IF($R$21=$H$18,1,"")</formula>
    </cfRule>
  </conditionalFormatting>
  <conditionalFormatting sqref="Q21:Q29">
    <cfRule type="expression" dxfId="19" priority="12">
      <formula>IF($Q$21=$H$18,1,"")</formula>
    </cfRule>
  </conditionalFormatting>
  <conditionalFormatting sqref="P21:P29">
    <cfRule type="expression" dxfId="18" priority="11">
      <formula>IF($P$21=$H$18,1,"")</formula>
    </cfRule>
  </conditionalFormatting>
  <conditionalFormatting sqref="O21:O29">
    <cfRule type="expression" dxfId="17" priority="10">
      <formula>IF($O$21=$H$18,1,"")</formula>
    </cfRule>
  </conditionalFormatting>
  <conditionalFormatting sqref="M21:M29">
    <cfRule type="expression" dxfId="16" priority="7">
      <formula>IF($M$21=$H$18,1,"")</formula>
    </cfRule>
  </conditionalFormatting>
  <conditionalFormatting sqref="L21:L29">
    <cfRule type="expression" dxfId="15" priority="6">
      <formula>IF($L$21=$H$18,1,"")</formula>
    </cfRule>
  </conditionalFormatting>
  <conditionalFormatting sqref="K21:K29 L22">
    <cfRule type="expression" dxfId="14" priority="5">
      <formula>IF($K$21=$H$18,1,"")</formula>
    </cfRule>
  </conditionalFormatting>
  <conditionalFormatting sqref="J22:AA29">
    <cfRule type="cellIs" dxfId="13" priority="1" operator="equal">
      <formula>"X"</formula>
    </cfRule>
    <cfRule type="cellIs" dxfId="12" priority="31" operator="equal">
      <formula>"x"</formula>
    </cfRule>
    <cfRule type="cellIs" dxfId="11" priority="32" operator="equal">
      <formula>1</formula>
    </cfRule>
    <cfRule type="cellIs" dxfId="10" priority="33" operator="equal">
      <formula>1</formula>
    </cfRule>
  </conditionalFormatting>
  <conditionalFormatting sqref="W22:AA29 J22:U29">
    <cfRule type="cellIs" dxfId="9" priority="34" operator="equal">
      <formula>1</formula>
    </cfRule>
    <cfRule type="expression" dxfId="8" priority="35">
      <formula>ISERROR($J$22:$AA$29)</formula>
    </cfRule>
    <cfRule type="containsText" dxfId="7" priority="42" operator="containsText" text="NA()">
      <formula>NOT(ISERROR(SEARCH("NA()",J22)))</formula>
    </cfRule>
  </conditionalFormatting>
  <conditionalFormatting sqref="W21:AA29 J21:U29">
    <cfRule type="cellIs" dxfId="6" priority="36" operator="equal">
      <formula>"#NA"</formula>
    </cfRule>
    <cfRule type="expression" dxfId="5" priority="40" stopIfTrue="1">
      <formula>"iserror(NA())"</formula>
    </cfRule>
    <cfRule type="containsText" dxfId="4" priority="41" operator="containsText" text="X">
      <formula>NOT(ISERROR(SEARCH("X",J21)))</formula>
    </cfRule>
  </conditionalFormatting>
  <conditionalFormatting sqref="V21:V29">
    <cfRule type="expression" dxfId="3" priority="2">
      <formula>IF($V$21=$H$18,1,"")</formula>
    </cfRule>
    <cfRule type="expression" dxfId="2" priority="17">
      <formula>IF($H$18=13,1,0)</formula>
    </cfRule>
  </conditionalFormatting>
  <conditionalFormatting sqref="N21:N29">
    <cfRule type="expression" dxfId="1" priority="8">
      <formula>IF($N$21=$H$18,1,"")</formula>
    </cfRule>
    <cfRule type="expression" dxfId="0" priority="9">
      <formula>IF($N$21=$H$18,1,"")</formula>
    </cfRule>
  </conditionalFormatting>
  <hyperlinks>
    <hyperlink ref="U49" r:id="rId1"/>
  </hyperlinks>
  <pageMargins left="0.25" right="0.25" top="0.33" bottom="0.33" header="0.28999999999999998" footer="0.3"/>
  <pageSetup scale="80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Inputs</vt:lpstr>
      <vt:lpstr>planner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PRISTINE</dc:creator>
  <cp:lastModifiedBy>acer</cp:lastModifiedBy>
  <cp:lastPrinted>2010-07-20T08:25:56Z</cp:lastPrinted>
  <dcterms:created xsi:type="dcterms:W3CDTF">2010-07-13T06:49:32Z</dcterms:created>
  <dcterms:modified xsi:type="dcterms:W3CDTF">2012-10-30T06:19:10Z</dcterms:modified>
</cp:coreProperties>
</file>